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tcomputers\Desktop\TUSUV-HURAL2019\"/>
    </mc:Choice>
  </mc:AlternateContent>
  <bookViews>
    <workbookView xWindow="0" yWindow="0" windowWidth="20490" windowHeight="7755"/>
  </bookViews>
  <sheets>
    <sheet name="Архангай ОНАТ-2020" sheetId="3" r:id="rId1"/>
    <sheet name="Sheet1" sheetId="4" r:id="rId2"/>
  </sheet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7" i="4" l="1"/>
  <c r="AD30" i="3" l="1"/>
  <c r="AB30" i="3"/>
  <c r="Z30" i="3"/>
  <c r="X30" i="3"/>
  <c r="V30" i="3"/>
  <c r="T30" i="3"/>
  <c r="R30" i="3"/>
  <c r="P30" i="3"/>
  <c r="N30" i="3"/>
  <c r="L30" i="3"/>
  <c r="J30" i="3"/>
  <c r="H30" i="3"/>
  <c r="F30" i="3"/>
  <c r="D30" i="3"/>
  <c r="AF29" i="3"/>
  <c r="AF28" i="3"/>
  <c r="AF27" i="3"/>
  <c r="AF26" i="3"/>
  <c r="AF25" i="3"/>
  <c r="AF24" i="3"/>
  <c r="AF22" i="3"/>
  <c r="AF21" i="3"/>
  <c r="AF20" i="3"/>
  <c r="AF19" i="3"/>
  <c r="AF18" i="3"/>
  <c r="AF16" i="3"/>
  <c r="AF15" i="3"/>
  <c r="AF14" i="3"/>
  <c r="AF13" i="3"/>
  <c r="AF12" i="3"/>
  <c r="AF11" i="3"/>
  <c r="W17" i="3" l="1"/>
  <c r="AC11" i="3"/>
  <c r="W18" i="3"/>
  <c r="O27" i="3"/>
  <c r="Q17" i="3"/>
  <c r="U17" i="3"/>
  <c r="AA14" i="3" l="1"/>
  <c r="AE27" i="3" l="1"/>
  <c r="AC26" i="3"/>
  <c r="Y29" i="3"/>
  <c r="W29" i="3"/>
  <c r="U29" i="3"/>
  <c r="S29" i="3"/>
  <c r="Q29" i="3"/>
  <c r="O29" i="3"/>
  <c r="M29" i="3"/>
  <c r="K29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G29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E29" i="3"/>
  <c r="E28" i="3"/>
  <c r="E27" i="3"/>
  <c r="E26" i="3"/>
  <c r="E25" i="3"/>
  <c r="E24" i="3"/>
  <c r="E23" i="3"/>
  <c r="E21" i="3"/>
  <c r="E20" i="3"/>
  <c r="E19" i="3"/>
  <c r="E18" i="3"/>
  <c r="E17" i="3"/>
  <c r="E16" i="3"/>
  <c r="E15" i="3"/>
  <c r="E14" i="3"/>
  <c r="E13" i="3"/>
  <c r="E12" i="3"/>
  <c r="E11" i="3"/>
  <c r="C30" i="3" l="1"/>
  <c r="I30" i="3"/>
  <c r="AE29" i="3"/>
  <c r="AC29" i="3"/>
  <c r="AA29" i="3"/>
  <c r="AE28" i="3"/>
  <c r="AC28" i="3"/>
  <c r="AA28" i="3"/>
  <c r="Y28" i="3"/>
  <c r="W28" i="3"/>
  <c r="U28" i="3"/>
  <c r="S28" i="3"/>
  <c r="Q28" i="3"/>
  <c r="O28" i="3"/>
  <c r="M28" i="3"/>
  <c r="K28" i="3"/>
  <c r="G28" i="3"/>
  <c r="G30" i="3" s="1"/>
  <c r="AC27" i="3"/>
  <c r="AC25" i="3"/>
  <c r="AA27" i="3"/>
  <c r="Y27" i="3"/>
  <c r="W27" i="3"/>
  <c r="U27" i="3"/>
  <c r="S27" i="3"/>
  <c r="Q27" i="3"/>
  <c r="M27" i="3"/>
  <c r="K27" i="3"/>
  <c r="AE26" i="3"/>
  <c r="AA26" i="3"/>
  <c r="AA25" i="3"/>
  <c r="AA24" i="3"/>
  <c r="Y26" i="3"/>
  <c r="W26" i="3"/>
  <c r="U26" i="3"/>
  <c r="S26" i="3"/>
  <c r="Q26" i="3"/>
  <c r="O26" i="3"/>
  <c r="M26" i="3"/>
  <c r="K26" i="3"/>
  <c r="AE25" i="3"/>
  <c r="Y25" i="3"/>
  <c r="W25" i="3"/>
  <c r="U25" i="3"/>
  <c r="S25" i="3"/>
  <c r="Q25" i="3"/>
  <c r="O25" i="3"/>
  <c r="M25" i="3"/>
  <c r="K25" i="3"/>
  <c r="AE24" i="3"/>
  <c r="AC24" i="3"/>
  <c r="Y24" i="3"/>
  <c r="W24" i="3"/>
  <c r="U24" i="3"/>
  <c r="S24" i="3"/>
  <c r="Q24" i="3"/>
  <c r="O24" i="3"/>
  <c r="M24" i="3"/>
  <c r="K24" i="3"/>
  <c r="E22" i="3"/>
  <c r="E30" i="3" s="1"/>
  <c r="AF23" i="3"/>
  <c r="AE23" i="3"/>
  <c r="AC23" i="3"/>
  <c r="AA23" i="3"/>
  <c r="Y23" i="3"/>
  <c r="W23" i="3"/>
  <c r="U23" i="3"/>
  <c r="S23" i="3"/>
  <c r="Q23" i="3"/>
  <c r="O23" i="3"/>
  <c r="M23" i="3"/>
  <c r="K23" i="3"/>
  <c r="AE22" i="3"/>
  <c r="AC22" i="3"/>
  <c r="AA22" i="3"/>
  <c r="Y22" i="3"/>
  <c r="W22" i="3"/>
  <c r="U22" i="3"/>
  <c r="S22" i="3"/>
  <c r="Q22" i="3"/>
  <c r="O22" i="3"/>
  <c r="M22" i="3"/>
  <c r="K22" i="3"/>
  <c r="AE18" i="3"/>
  <c r="AE21" i="3"/>
  <c r="AE20" i="3"/>
  <c r="AE19" i="3"/>
  <c r="AC19" i="3"/>
  <c r="AC20" i="3"/>
  <c r="AC21" i="3"/>
  <c r="AC18" i="3"/>
  <c r="AC17" i="3"/>
  <c r="AC16" i="3"/>
  <c r="AA18" i="3"/>
  <c r="AA19" i="3"/>
  <c r="AA20" i="3"/>
  <c r="AA21" i="3"/>
  <c r="Y21" i="3"/>
  <c r="Y20" i="3"/>
  <c r="Y19" i="3"/>
  <c r="Y18" i="3"/>
  <c r="Y17" i="3"/>
  <c r="W21" i="3"/>
  <c r="U21" i="3"/>
  <c r="S21" i="3"/>
  <c r="Q21" i="3"/>
  <c r="O21" i="3"/>
  <c r="M21" i="3"/>
  <c r="K21" i="3"/>
  <c r="W20" i="3"/>
  <c r="U20" i="3"/>
  <c r="S20" i="3"/>
  <c r="Q20" i="3"/>
  <c r="O20" i="3"/>
  <c r="M20" i="3"/>
  <c r="K20" i="3"/>
  <c r="W19" i="3"/>
  <c r="U19" i="3"/>
  <c r="S19" i="3"/>
  <c r="Q19" i="3"/>
  <c r="O19" i="3"/>
  <c r="M19" i="3"/>
  <c r="K19" i="3"/>
  <c r="U18" i="3"/>
  <c r="S18" i="3"/>
  <c r="Q18" i="3"/>
  <c r="O18" i="3"/>
  <c r="M18" i="3"/>
  <c r="K18" i="3"/>
  <c r="AE17" i="3"/>
  <c r="AF17" i="3"/>
  <c r="AA17" i="3"/>
  <c r="S17" i="3"/>
  <c r="O17" i="3"/>
  <c r="M17" i="3"/>
  <c r="K17" i="3"/>
  <c r="AE16" i="3"/>
  <c r="AA16" i="3"/>
  <c r="Y16" i="3"/>
  <c r="W16" i="3"/>
  <c r="U16" i="3"/>
  <c r="S16" i="3"/>
  <c r="Q16" i="3"/>
  <c r="O16" i="3"/>
  <c r="M16" i="3"/>
  <c r="K16" i="3"/>
  <c r="AG21" i="3" l="1"/>
  <c r="AG26" i="3"/>
  <c r="AG20" i="3"/>
  <c r="AG23" i="3"/>
  <c r="AF30" i="3"/>
  <c r="AG19" i="3"/>
  <c r="AG22" i="3"/>
  <c r="AG24" i="3"/>
  <c r="AG29" i="3"/>
  <c r="AG27" i="3"/>
  <c r="AG28" i="3"/>
  <c r="AG16" i="3"/>
  <c r="AG25" i="3"/>
  <c r="AG18" i="3"/>
  <c r="AG17" i="3"/>
  <c r="AA15" i="3"/>
  <c r="M15" i="3"/>
  <c r="K15" i="3"/>
  <c r="AE15" i="3"/>
  <c r="AC15" i="3"/>
  <c r="Y15" i="3"/>
  <c r="W15" i="3"/>
  <c r="U15" i="3"/>
  <c r="S15" i="3"/>
  <c r="Q15" i="3"/>
  <c r="O15" i="3"/>
  <c r="AE14" i="3"/>
  <c r="AC14" i="3"/>
  <c r="Y14" i="3"/>
  <c r="W14" i="3"/>
  <c r="U14" i="3"/>
  <c r="S14" i="3"/>
  <c r="Q14" i="3"/>
  <c r="O14" i="3"/>
  <c r="M14" i="3"/>
  <c r="K14" i="3"/>
  <c r="AE13" i="3"/>
  <c r="AC13" i="3"/>
  <c r="AA13" i="3"/>
  <c r="Y13" i="3"/>
  <c r="W13" i="3"/>
  <c r="U13" i="3"/>
  <c r="S13" i="3"/>
  <c r="Q13" i="3"/>
  <c r="O13" i="3"/>
  <c r="M13" i="3"/>
  <c r="K13" i="3"/>
  <c r="AE12" i="3"/>
  <c r="AC12" i="3"/>
  <c r="AA12" i="3"/>
  <c r="Y12" i="3"/>
  <c r="W12" i="3"/>
  <c r="U12" i="3"/>
  <c r="S12" i="3"/>
  <c r="Q12" i="3"/>
  <c r="O12" i="3"/>
  <c r="M12" i="3"/>
  <c r="K12" i="3"/>
  <c r="AE11" i="3"/>
  <c r="AA11" i="3"/>
  <c r="Y11" i="3"/>
  <c r="W11" i="3"/>
  <c r="U11" i="3"/>
  <c r="S11" i="3"/>
  <c r="Q11" i="3"/>
  <c r="O11" i="3"/>
  <c r="M11" i="3"/>
  <c r="K11" i="3"/>
  <c r="AG12" i="3" l="1"/>
  <c r="Y30" i="3"/>
  <c r="AC30" i="3"/>
  <c r="AG15" i="3"/>
  <c r="AA30" i="3"/>
  <c r="M30" i="3"/>
  <c r="U30" i="3"/>
  <c r="W30" i="3"/>
  <c r="AG13" i="3"/>
  <c r="AE30" i="3"/>
  <c r="O30" i="3"/>
  <c r="Q30" i="3"/>
  <c r="K30" i="3"/>
  <c r="S30" i="3"/>
  <c r="AG11" i="3"/>
  <c r="AG14" i="3"/>
  <c r="AG30" i="3" l="1"/>
</calcChain>
</file>

<file path=xl/sharedStrings.xml><?xml version="1.0" encoding="utf-8"?>
<sst xmlns="http://schemas.openxmlformats.org/spreadsheetml/2006/main" count="120" uniqueCount="66">
  <si>
    <t>№</t>
  </si>
  <si>
    <t>м3</t>
  </si>
  <si>
    <t>Хангай</t>
  </si>
  <si>
    <t>Тариат</t>
  </si>
  <si>
    <t>Хайрхан</t>
  </si>
  <si>
    <t>Батцэнгэл</t>
  </si>
  <si>
    <t>Өлзийт</t>
  </si>
  <si>
    <t>Өгийнуур</t>
  </si>
  <si>
    <t>Хашаат</t>
  </si>
  <si>
    <t>Хотонт</t>
  </si>
  <si>
    <t xml:space="preserve">Цэнхэр </t>
  </si>
  <si>
    <t>Төвшрүүлэх</t>
  </si>
  <si>
    <t>Цахир</t>
  </si>
  <si>
    <t>Дүн</t>
  </si>
  <si>
    <t xml:space="preserve">Өндөр-Улаан </t>
  </si>
  <si>
    <t>Сумын нэр</t>
  </si>
  <si>
    <t>Өрхийн нэр</t>
  </si>
  <si>
    <t xml:space="preserve">Үйлдвэрлэлийн ашиглалтын огтлолтоор бэлтгэх мод </t>
  </si>
  <si>
    <t>Хэрэглээ</t>
  </si>
  <si>
    <t xml:space="preserve">Түлээ </t>
  </si>
  <si>
    <t>Шинэс                1 м3 13464₮</t>
  </si>
  <si>
    <t>Шинэс 1 м3 2640₮</t>
  </si>
  <si>
    <t xml:space="preserve">Арчилгааны огтлолтоор бэлтгэх мод </t>
  </si>
  <si>
    <t>Шинэс                1 м3 11220₮</t>
  </si>
  <si>
    <t xml:space="preserve">Цэвэрлэгээний огтлолтоор бэлтгэх мод </t>
  </si>
  <si>
    <t>Түлээ</t>
  </si>
  <si>
    <t xml:space="preserve">Шинэс 1м3 9945₮  </t>
  </si>
  <si>
    <t xml:space="preserve">Хуш 1м3 29835₮  </t>
  </si>
  <si>
    <t>Шинэс 1м3 2340₮</t>
  </si>
  <si>
    <t>Хуш 1м3 7020₮</t>
  </si>
  <si>
    <t xml:space="preserve">Цэвэрлэгээний ажлаар бэлтгэх мод  </t>
  </si>
  <si>
    <t xml:space="preserve">Шинэс 1м3 8288₮  </t>
  </si>
  <si>
    <t xml:space="preserve">Уламжлалт бүтээгдэхүүн үйлдвэрлэх зорилгоор бэлтгэх мод  </t>
  </si>
  <si>
    <t xml:space="preserve">Хус 1м3 7956₮ </t>
  </si>
  <si>
    <t>Шинэс 1м3 2640₮</t>
  </si>
  <si>
    <t xml:space="preserve">2020 онд ойгоос бэлтгэх мод, орон нутгийн төсөвт төвлөрөх орлогын дүн </t>
  </si>
  <si>
    <t xml:space="preserve">Ихтамир </t>
  </si>
  <si>
    <t xml:space="preserve">Шинэс 1 м3 13464₮ </t>
  </si>
  <si>
    <t>Хус 1м3 1560₮</t>
  </si>
  <si>
    <t xml:space="preserve">Чулуут </t>
  </si>
  <si>
    <t>нийт м3</t>
  </si>
  <si>
    <t xml:space="preserve">Эрдэнэ-мандал </t>
  </si>
  <si>
    <t xml:space="preserve">Жаргалант </t>
  </si>
  <si>
    <t xml:space="preserve">Цэцэрлэг </t>
  </si>
  <si>
    <t xml:space="preserve">Булган </t>
  </si>
  <si>
    <t xml:space="preserve">Эрдэнэ-булган  </t>
  </si>
  <si>
    <t xml:space="preserve"> төг</t>
  </si>
  <si>
    <t>төг</t>
  </si>
  <si>
    <t>нийт төг</t>
  </si>
  <si>
    <t>БОАЖЯ</t>
  </si>
  <si>
    <t>Үйлдвэрлэлийн ашиглалт</t>
  </si>
  <si>
    <t>Арчилгааны огтлолт</t>
  </si>
  <si>
    <t>Цэвэрлэгээний огтлолт</t>
  </si>
  <si>
    <t>Ойн цэвэрлэгээний ажил</t>
  </si>
  <si>
    <t>Шинэс</t>
  </si>
  <si>
    <t xml:space="preserve">Шинэс </t>
  </si>
  <si>
    <t>Хуш</t>
  </si>
  <si>
    <t>Хус</t>
  </si>
  <si>
    <t>Архангай</t>
  </si>
  <si>
    <t xml:space="preserve">Нийт дүн </t>
  </si>
  <si>
    <t xml:space="preserve">Уламжлалт бүтээгдэхүүн үйлдвэлэх зорилгоор  </t>
  </si>
  <si>
    <t xml:space="preserve">                                       /МЯН.ТӨГ/</t>
  </si>
  <si>
    <t xml:space="preserve">    Аймгийн иргэдийн Төлөөлөгчдийн Хурлын  </t>
  </si>
  <si>
    <t xml:space="preserve">    2019 оны ....-р сарын  ....-ны өдрийн ....-р </t>
  </si>
  <si>
    <t>2020 ОНД ОЙГООС БЭЛТГЭХ ХЭРЭГЛЭЭНИЙ МОД, ГАЛЫН ТҮЛЭЭНИЙ ХЭМЖЭЭ</t>
  </si>
  <si>
    <t xml:space="preserve">        тогтоолын  гуравдугаар хавсрлат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</si>
</sst>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textRotation="90" wrapText="1"/>
    </xf>
    <xf numFmtId="0" fontId="7" fillId="2" borderId="8" xfId="0" applyFont="1" applyFill="1" applyBorder="1" applyAlignment="1">
      <alignment horizontal="center" vertical="center" textRotation="90" wrapText="1"/>
    </xf>
    <xf numFmtId="0" fontId="7" fillId="2" borderId="12" xfId="0" applyFont="1" applyFill="1" applyBorder="1" applyAlignment="1">
      <alignment horizontal="center" vertical="center" textRotation="90" wrapText="1"/>
    </xf>
    <xf numFmtId="0" fontId="7" fillId="2" borderId="13" xfId="0" applyFont="1" applyFill="1" applyBorder="1" applyAlignment="1">
      <alignment horizontal="center" vertical="center" textRotation="90" wrapText="1"/>
    </xf>
    <xf numFmtId="0" fontId="7" fillId="2" borderId="9" xfId="0" applyFont="1" applyFill="1" applyBorder="1" applyAlignment="1">
      <alignment horizontal="center" vertical="center" textRotation="90" wrapText="1"/>
    </xf>
    <xf numFmtId="0" fontId="7" fillId="2" borderId="11" xfId="0" applyFont="1" applyFill="1" applyBorder="1" applyAlignment="1">
      <alignment horizontal="center" vertical="center" textRotation="90" wrapText="1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textRotation="90" wrapText="1"/>
    </xf>
    <xf numFmtId="0" fontId="7" fillId="2" borderId="14" xfId="0" applyFont="1" applyFill="1" applyBorder="1" applyAlignment="1">
      <alignment horizontal="center" vertical="center" textRotation="90" wrapText="1"/>
    </xf>
    <xf numFmtId="0" fontId="7" fillId="2" borderId="6" xfId="0" applyFont="1" applyFill="1" applyBorder="1" applyAlignment="1">
      <alignment horizontal="center" vertical="center" textRotation="90" wrapText="1"/>
    </xf>
    <xf numFmtId="0" fontId="7" fillId="2" borderId="2" xfId="0" applyFont="1" applyFill="1" applyBorder="1" applyAlignment="1">
      <alignment horizontal="center" vertical="center" textRotation="90" wrapText="1"/>
    </xf>
    <xf numFmtId="0" fontId="7" fillId="2" borderId="4" xfId="0" applyFont="1" applyFill="1" applyBorder="1" applyAlignment="1">
      <alignment horizontal="center" vertical="center" textRotation="90" wrapText="1"/>
    </xf>
    <xf numFmtId="0" fontId="7" fillId="2" borderId="3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2" xfId="2"/>
    <cellStyle name="Normal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"/>
  <sheetViews>
    <sheetView tabSelected="1" topLeftCell="A8" zoomScale="90" zoomScaleNormal="90" workbookViewId="0">
      <selection sqref="A1:AG34"/>
    </sheetView>
  </sheetViews>
  <sheetFormatPr defaultRowHeight="15" x14ac:dyDescent="0.25"/>
  <cols>
    <col min="1" max="1" width="2.85546875" customWidth="1"/>
    <col min="2" max="2" width="9.5703125" customWidth="1"/>
    <col min="3" max="3" width="4.85546875" customWidth="1"/>
    <col min="4" max="4" width="3.5703125" customWidth="1"/>
    <col min="5" max="5" width="5.140625" customWidth="1"/>
    <col min="6" max="6" width="2.7109375" customWidth="1"/>
    <col min="7" max="7" width="4.28515625" customWidth="1"/>
    <col min="8" max="8" width="3.42578125" customWidth="1"/>
    <col min="9" max="9" width="4.42578125" customWidth="1"/>
    <col min="10" max="10" width="4.140625" customWidth="1"/>
    <col min="11" max="11" width="4.7109375" customWidth="1"/>
    <col min="12" max="12" width="4.42578125" customWidth="1"/>
    <col min="13" max="13" width="6.5703125" customWidth="1"/>
    <col min="14" max="14" width="4" customWidth="1"/>
    <col min="15" max="15" width="5.42578125" customWidth="1"/>
    <col min="16" max="16" width="4.42578125" customWidth="1"/>
    <col min="17" max="17" width="5.7109375" customWidth="1"/>
    <col min="18" max="18" width="2.42578125" customWidth="1"/>
    <col min="19" max="19" width="4.42578125" customWidth="1"/>
    <col min="20" max="20" width="4.7109375" customWidth="1"/>
    <col min="21" max="21" width="5.42578125" customWidth="1"/>
    <col min="22" max="22" width="6.85546875" customWidth="1"/>
    <col min="23" max="23" width="7.85546875" customWidth="1"/>
    <col min="24" max="24" width="3.85546875" customWidth="1"/>
    <col min="25" max="25" width="5" customWidth="1"/>
    <col min="26" max="26" width="3.5703125" customWidth="1"/>
    <col min="27" max="27" width="5.140625" customWidth="1"/>
    <col min="28" max="28" width="3.140625" customWidth="1"/>
    <col min="29" max="29" width="4.140625" customWidth="1"/>
    <col min="30" max="30" width="2.5703125" customWidth="1"/>
    <col min="31" max="31" width="4" customWidth="1"/>
    <col min="32" max="32" width="6.85546875" customWidth="1"/>
    <col min="33" max="33" width="7.140625" customWidth="1"/>
  </cols>
  <sheetData>
    <row r="1" spans="1:33" x14ac:dyDescent="0.25">
      <c r="X1" s="14" t="s">
        <v>62</v>
      </c>
      <c r="Y1" s="14"/>
      <c r="Z1" s="14"/>
      <c r="AA1" s="14"/>
      <c r="AB1" s="14"/>
      <c r="AC1" s="14"/>
      <c r="AD1" s="14"/>
      <c r="AE1" s="14"/>
      <c r="AF1" s="14"/>
    </row>
    <row r="2" spans="1:33" x14ac:dyDescent="0.25">
      <c r="X2" s="14" t="s">
        <v>63</v>
      </c>
      <c r="Y2" s="14"/>
      <c r="Z2" s="14"/>
      <c r="AA2" s="14"/>
      <c r="AB2" s="14"/>
      <c r="AC2" s="14"/>
      <c r="AD2" s="14"/>
      <c r="AE2" s="14"/>
      <c r="AF2" s="14"/>
    </row>
    <row r="3" spans="1:33" x14ac:dyDescent="0.25">
      <c r="X3" s="14" t="s">
        <v>65</v>
      </c>
      <c r="Y3" s="14"/>
      <c r="Z3" s="14"/>
      <c r="AA3" s="14"/>
      <c r="AB3" s="14"/>
      <c r="AC3" s="14"/>
      <c r="AD3" s="14"/>
      <c r="AE3" s="14"/>
      <c r="AF3" s="14"/>
    </row>
    <row r="4" spans="1:33" x14ac:dyDescent="0.25">
      <c r="A4" s="42" t="s">
        <v>64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</row>
    <row r="5" spans="1:33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</row>
    <row r="6" spans="1:33" x14ac:dyDescent="0.25">
      <c r="A6" s="43"/>
      <c r="B6" s="43"/>
      <c r="C6" s="43"/>
      <c r="AA6" s="43" t="s">
        <v>61</v>
      </c>
      <c r="AB6" s="43"/>
      <c r="AC6" s="43"/>
      <c r="AD6" s="43"/>
      <c r="AE6" s="43"/>
      <c r="AF6" s="43"/>
      <c r="AG6" s="43"/>
    </row>
    <row r="7" spans="1:33" ht="60.75" customHeight="1" x14ac:dyDescent="0.25">
      <c r="A7" s="27" t="s">
        <v>0</v>
      </c>
      <c r="B7" s="30" t="s">
        <v>15</v>
      </c>
      <c r="C7" s="33" t="s">
        <v>16</v>
      </c>
      <c r="D7" s="36" t="s">
        <v>17</v>
      </c>
      <c r="E7" s="37"/>
      <c r="F7" s="37"/>
      <c r="G7" s="38"/>
      <c r="H7" s="36" t="s">
        <v>22</v>
      </c>
      <c r="I7" s="37"/>
      <c r="J7" s="37"/>
      <c r="K7" s="38"/>
      <c r="L7" s="36" t="s">
        <v>24</v>
      </c>
      <c r="M7" s="37"/>
      <c r="N7" s="37"/>
      <c r="O7" s="37"/>
      <c r="P7" s="37"/>
      <c r="Q7" s="37"/>
      <c r="R7" s="37"/>
      <c r="S7" s="38"/>
      <c r="T7" s="36" t="s">
        <v>30</v>
      </c>
      <c r="U7" s="37"/>
      <c r="V7" s="37"/>
      <c r="W7" s="38"/>
      <c r="X7" s="15" t="s">
        <v>32</v>
      </c>
      <c r="Y7" s="26"/>
      <c r="Z7" s="26"/>
      <c r="AA7" s="26"/>
      <c r="AB7" s="26"/>
      <c r="AC7" s="26"/>
      <c r="AD7" s="26"/>
      <c r="AE7" s="16"/>
      <c r="AF7" s="17" t="s">
        <v>35</v>
      </c>
      <c r="AG7" s="18"/>
    </row>
    <row r="8" spans="1:33" ht="16.899999999999999" customHeight="1" x14ac:dyDescent="0.25">
      <c r="A8" s="28"/>
      <c r="B8" s="31"/>
      <c r="C8" s="34"/>
      <c r="D8" s="23" t="s">
        <v>18</v>
      </c>
      <c r="E8" s="25"/>
      <c r="F8" s="23" t="s">
        <v>19</v>
      </c>
      <c r="G8" s="25"/>
      <c r="H8" s="23" t="s">
        <v>18</v>
      </c>
      <c r="I8" s="25"/>
      <c r="J8" s="23" t="s">
        <v>19</v>
      </c>
      <c r="K8" s="25"/>
      <c r="L8" s="23" t="s">
        <v>18</v>
      </c>
      <c r="M8" s="24"/>
      <c r="N8" s="24"/>
      <c r="O8" s="25"/>
      <c r="P8" s="23" t="s">
        <v>19</v>
      </c>
      <c r="Q8" s="24"/>
      <c r="R8" s="24"/>
      <c r="S8" s="25"/>
      <c r="T8" s="23" t="s">
        <v>18</v>
      </c>
      <c r="U8" s="25"/>
      <c r="V8" s="23" t="s">
        <v>25</v>
      </c>
      <c r="W8" s="25"/>
      <c r="X8" s="23" t="s">
        <v>18</v>
      </c>
      <c r="Y8" s="24"/>
      <c r="Z8" s="24"/>
      <c r="AA8" s="25"/>
      <c r="AB8" s="15" t="s">
        <v>25</v>
      </c>
      <c r="AC8" s="26"/>
      <c r="AD8" s="26"/>
      <c r="AE8" s="16"/>
      <c r="AF8" s="19"/>
      <c r="AG8" s="20"/>
    </row>
    <row r="9" spans="1:33" ht="32.450000000000003" customHeight="1" x14ac:dyDescent="0.25">
      <c r="A9" s="28"/>
      <c r="B9" s="31"/>
      <c r="C9" s="34"/>
      <c r="D9" s="15" t="s">
        <v>20</v>
      </c>
      <c r="E9" s="16"/>
      <c r="F9" s="15" t="s">
        <v>21</v>
      </c>
      <c r="G9" s="16"/>
      <c r="H9" s="15" t="s">
        <v>23</v>
      </c>
      <c r="I9" s="16"/>
      <c r="J9" s="15" t="s">
        <v>21</v>
      </c>
      <c r="K9" s="16"/>
      <c r="L9" s="15" t="s">
        <v>26</v>
      </c>
      <c r="M9" s="16"/>
      <c r="N9" s="15" t="s">
        <v>27</v>
      </c>
      <c r="O9" s="16"/>
      <c r="P9" s="15" t="s">
        <v>28</v>
      </c>
      <c r="Q9" s="16"/>
      <c r="R9" s="15" t="s">
        <v>29</v>
      </c>
      <c r="S9" s="16"/>
      <c r="T9" s="15" t="s">
        <v>31</v>
      </c>
      <c r="U9" s="16"/>
      <c r="V9" s="15" t="s">
        <v>28</v>
      </c>
      <c r="W9" s="16"/>
      <c r="X9" s="15" t="s">
        <v>37</v>
      </c>
      <c r="Y9" s="16"/>
      <c r="Z9" s="15" t="s">
        <v>33</v>
      </c>
      <c r="AA9" s="16"/>
      <c r="AB9" s="15" t="s">
        <v>34</v>
      </c>
      <c r="AC9" s="16"/>
      <c r="AD9" s="15" t="s">
        <v>38</v>
      </c>
      <c r="AE9" s="16"/>
      <c r="AF9" s="21"/>
      <c r="AG9" s="22"/>
    </row>
    <row r="10" spans="1:33" x14ac:dyDescent="0.25">
      <c r="A10" s="29"/>
      <c r="B10" s="32"/>
      <c r="C10" s="35"/>
      <c r="D10" s="7" t="s">
        <v>1</v>
      </c>
      <c r="E10" s="8" t="s">
        <v>46</v>
      </c>
      <c r="F10" s="7" t="s">
        <v>1</v>
      </c>
      <c r="G10" s="8" t="s">
        <v>47</v>
      </c>
      <c r="H10" s="7" t="s">
        <v>1</v>
      </c>
      <c r="I10" s="8" t="s">
        <v>47</v>
      </c>
      <c r="J10" s="7" t="s">
        <v>1</v>
      </c>
      <c r="K10" s="8" t="s">
        <v>47</v>
      </c>
      <c r="L10" s="7" t="s">
        <v>1</v>
      </c>
      <c r="M10" s="8" t="s">
        <v>47</v>
      </c>
      <c r="N10" s="7" t="s">
        <v>1</v>
      </c>
      <c r="O10" s="8" t="s">
        <v>47</v>
      </c>
      <c r="P10" s="7" t="s">
        <v>1</v>
      </c>
      <c r="Q10" s="8" t="s">
        <v>47</v>
      </c>
      <c r="R10" s="7" t="s">
        <v>1</v>
      </c>
      <c r="S10" s="8" t="s">
        <v>47</v>
      </c>
      <c r="T10" s="7" t="s">
        <v>1</v>
      </c>
      <c r="U10" s="8" t="s">
        <v>47</v>
      </c>
      <c r="V10" s="7" t="s">
        <v>1</v>
      </c>
      <c r="W10" s="8" t="s">
        <v>47</v>
      </c>
      <c r="X10" s="7" t="s">
        <v>1</v>
      </c>
      <c r="Y10" s="8" t="s">
        <v>47</v>
      </c>
      <c r="Z10" s="7" t="s">
        <v>1</v>
      </c>
      <c r="AA10" s="8" t="s">
        <v>47</v>
      </c>
      <c r="AB10" s="8" t="s">
        <v>1</v>
      </c>
      <c r="AC10" s="8" t="s">
        <v>47</v>
      </c>
      <c r="AD10" s="8" t="s">
        <v>1</v>
      </c>
      <c r="AE10" s="8" t="s">
        <v>47</v>
      </c>
      <c r="AF10" s="8" t="s">
        <v>40</v>
      </c>
      <c r="AG10" s="8" t="s">
        <v>48</v>
      </c>
    </row>
    <row r="11" spans="1:33" x14ac:dyDescent="0.25">
      <c r="A11" s="1">
        <v>1</v>
      </c>
      <c r="B11" s="9" t="s">
        <v>36</v>
      </c>
      <c r="C11" s="9">
        <v>1563</v>
      </c>
      <c r="D11" s="9">
        <v>50</v>
      </c>
      <c r="E11" s="9">
        <f t="shared" ref="E11:E21" si="0">D11*13464/1000</f>
        <v>673.2</v>
      </c>
      <c r="F11" s="9">
        <v>5</v>
      </c>
      <c r="G11" s="9">
        <f t="shared" ref="G11:G27" si="1">F11*2640/1000</f>
        <v>13.2</v>
      </c>
      <c r="H11" s="9">
        <v>0</v>
      </c>
      <c r="I11" s="9">
        <f t="shared" ref="I11:I29" si="2">H11*11220/1000</f>
        <v>0</v>
      </c>
      <c r="J11" s="9">
        <v>0</v>
      </c>
      <c r="K11" s="9">
        <f t="shared" ref="K11:K28" si="3">J11*2640/1000</f>
        <v>0</v>
      </c>
      <c r="L11" s="9">
        <v>400</v>
      </c>
      <c r="M11" s="9">
        <f t="shared" ref="M11:M28" si="4">L11*9945/1000</f>
        <v>3978</v>
      </c>
      <c r="N11" s="9">
        <v>30</v>
      </c>
      <c r="O11" s="9">
        <f t="shared" ref="O11:O28" si="5">N11*29835/1000</f>
        <v>895.05</v>
      </c>
      <c r="P11" s="9">
        <v>160</v>
      </c>
      <c r="Q11" s="9">
        <f t="shared" ref="Q11:Q28" si="6">P11*2340/1000</f>
        <v>374.4</v>
      </c>
      <c r="R11" s="9">
        <v>3</v>
      </c>
      <c r="S11" s="9">
        <f t="shared" ref="S11:S28" si="7">R11*7020/1000</f>
        <v>21.06</v>
      </c>
      <c r="T11" s="9">
        <v>300</v>
      </c>
      <c r="U11" s="9">
        <f t="shared" ref="U11:U28" si="8">T11*8288/1000</f>
        <v>2486.4</v>
      </c>
      <c r="V11" s="9">
        <v>10827</v>
      </c>
      <c r="W11" s="9">
        <f t="shared" ref="W11:W28" si="9">V11*2340/1000</f>
        <v>25335.18</v>
      </c>
      <c r="X11" s="9">
        <v>40</v>
      </c>
      <c r="Y11" s="9">
        <f t="shared" ref="Y11:Y28" si="10">X11*13464/1000</f>
        <v>538.55999999999995</v>
      </c>
      <c r="Z11" s="9">
        <v>10</v>
      </c>
      <c r="AA11" s="9">
        <f t="shared" ref="AA11:AA29" si="11">Z11*7956/1000</f>
        <v>79.56</v>
      </c>
      <c r="AB11" s="9">
        <v>4</v>
      </c>
      <c r="AC11" s="9">
        <f>AB11*2640/1000</f>
        <v>10.56</v>
      </c>
      <c r="AD11" s="9">
        <v>1</v>
      </c>
      <c r="AE11" s="9">
        <f t="shared" ref="AE11:AE29" si="12">AD11*1560/1000</f>
        <v>1.56</v>
      </c>
      <c r="AF11" s="9">
        <f t="shared" ref="AF11:AF29" si="13">D11+F11+H11+J11+L11+N11+P11+R11+T11+V11+X11+Z11+AB11+AD11</f>
        <v>11830</v>
      </c>
      <c r="AG11" s="9">
        <f t="shared" ref="AG11:AG29" si="14">E11+G11+I11+K11+M11+O11+Q11+S11+U11+W11+Y11+AA11+AC11+AE11</f>
        <v>34406.729999999989</v>
      </c>
    </row>
    <row r="12" spans="1:33" s="2" customFormat="1" ht="10.5" x14ac:dyDescent="0.25">
      <c r="A12" s="1">
        <v>2</v>
      </c>
      <c r="B12" s="9" t="s">
        <v>39</v>
      </c>
      <c r="C12" s="9">
        <v>1206</v>
      </c>
      <c r="D12" s="9">
        <v>0</v>
      </c>
      <c r="E12" s="9">
        <f t="shared" si="0"/>
        <v>0</v>
      </c>
      <c r="F12" s="9">
        <v>0</v>
      </c>
      <c r="G12" s="9">
        <f t="shared" si="1"/>
        <v>0</v>
      </c>
      <c r="H12" s="9">
        <v>20</v>
      </c>
      <c r="I12" s="9">
        <f t="shared" si="2"/>
        <v>224.4</v>
      </c>
      <c r="J12" s="9">
        <v>3</v>
      </c>
      <c r="K12" s="9">
        <f t="shared" si="3"/>
        <v>7.92</v>
      </c>
      <c r="L12" s="9">
        <v>200</v>
      </c>
      <c r="M12" s="9">
        <f t="shared" si="4"/>
        <v>1989</v>
      </c>
      <c r="N12" s="9">
        <v>0</v>
      </c>
      <c r="O12" s="9">
        <f t="shared" si="5"/>
        <v>0</v>
      </c>
      <c r="P12" s="9">
        <v>4747</v>
      </c>
      <c r="Q12" s="9">
        <f t="shared" si="6"/>
        <v>11107.98</v>
      </c>
      <c r="R12" s="9">
        <v>0</v>
      </c>
      <c r="S12" s="9">
        <f t="shared" si="7"/>
        <v>0</v>
      </c>
      <c r="T12" s="9">
        <v>30</v>
      </c>
      <c r="U12" s="9">
        <f t="shared" si="8"/>
        <v>248.64</v>
      </c>
      <c r="V12" s="9">
        <v>250</v>
      </c>
      <c r="W12" s="9">
        <f t="shared" si="9"/>
        <v>585</v>
      </c>
      <c r="X12" s="9">
        <v>0</v>
      </c>
      <c r="Y12" s="9">
        <f t="shared" si="10"/>
        <v>0</v>
      </c>
      <c r="Z12" s="9">
        <v>0</v>
      </c>
      <c r="AA12" s="9">
        <f t="shared" si="11"/>
        <v>0</v>
      </c>
      <c r="AB12" s="9">
        <v>0</v>
      </c>
      <c r="AC12" s="9">
        <f t="shared" ref="AC12:AC17" si="15">AB12*2640/1000</f>
        <v>0</v>
      </c>
      <c r="AD12" s="9">
        <v>0</v>
      </c>
      <c r="AE12" s="9">
        <f t="shared" si="12"/>
        <v>0</v>
      </c>
      <c r="AF12" s="9">
        <f t="shared" si="13"/>
        <v>5250</v>
      </c>
      <c r="AG12" s="9">
        <f t="shared" si="14"/>
        <v>14162.939999999999</v>
      </c>
    </row>
    <row r="13" spans="1:33" s="2" customFormat="1" ht="10.5" x14ac:dyDescent="0.25">
      <c r="A13" s="1">
        <v>3</v>
      </c>
      <c r="B13" s="9" t="s">
        <v>2</v>
      </c>
      <c r="C13" s="9">
        <v>976</v>
      </c>
      <c r="D13" s="9">
        <v>0</v>
      </c>
      <c r="E13" s="9">
        <f t="shared" si="0"/>
        <v>0</v>
      </c>
      <c r="F13" s="9">
        <v>0</v>
      </c>
      <c r="G13" s="9">
        <f t="shared" si="1"/>
        <v>0</v>
      </c>
      <c r="H13" s="9">
        <v>50</v>
      </c>
      <c r="I13" s="9">
        <f t="shared" si="2"/>
        <v>561</v>
      </c>
      <c r="J13" s="9">
        <v>7</v>
      </c>
      <c r="K13" s="9">
        <f t="shared" si="3"/>
        <v>18.48</v>
      </c>
      <c r="L13" s="9">
        <v>100</v>
      </c>
      <c r="M13" s="9">
        <f t="shared" si="4"/>
        <v>994.5</v>
      </c>
      <c r="N13" s="9">
        <v>0</v>
      </c>
      <c r="O13" s="9">
        <f t="shared" si="5"/>
        <v>0</v>
      </c>
      <c r="P13" s="9">
        <v>40</v>
      </c>
      <c r="Q13" s="9">
        <f t="shared" si="6"/>
        <v>93.6</v>
      </c>
      <c r="R13" s="9">
        <v>0</v>
      </c>
      <c r="S13" s="9">
        <f t="shared" si="7"/>
        <v>0</v>
      </c>
      <c r="T13" s="9">
        <v>100</v>
      </c>
      <c r="U13" s="9">
        <f t="shared" si="8"/>
        <v>828.8</v>
      </c>
      <c r="V13" s="9">
        <v>2953</v>
      </c>
      <c r="W13" s="9">
        <f t="shared" si="9"/>
        <v>6910.02</v>
      </c>
      <c r="X13" s="9">
        <v>0</v>
      </c>
      <c r="Y13" s="9">
        <f t="shared" si="10"/>
        <v>0</v>
      </c>
      <c r="Z13" s="9">
        <v>0</v>
      </c>
      <c r="AA13" s="9">
        <f t="shared" si="11"/>
        <v>0</v>
      </c>
      <c r="AB13" s="9">
        <v>0</v>
      </c>
      <c r="AC13" s="9">
        <f t="shared" si="15"/>
        <v>0</v>
      </c>
      <c r="AD13" s="9">
        <v>0</v>
      </c>
      <c r="AE13" s="9">
        <f t="shared" si="12"/>
        <v>0</v>
      </c>
      <c r="AF13" s="9">
        <f t="shared" si="13"/>
        <v>3250</v>
      </c>
      <c r="AG13" s="9">
        <f t="shared" si="14"/>
        <v>9406.4000000000015</v>
      </c>
    </row>
    <row r="14" spans="1:33" x14ac:dyDescent="0.25">
      <c r="A14" s="3">
        <v>4</v>
      </c>
      <c r="B14" s="10" t="s">
        <v>3</v>
      </c>
      <c r="C14" s="10">
        <v>1524</v>
      </c>
      <c r="D14" s="10">
        <v>0</v>
      </c>
      <c r="E14" s="9">
        <f t="shared" si="0"/>
        <v>0</v>
      </c>
      <c r="F14" s="10">
        <v>0</v>
      </c>
      <c r="G14" s="9">
        <f t="shared" si="1"/>
        <v>0</v>
      </c>
      <c r="H14" s="10">
        <v>0</v>
      </c>
      <c r="I14" s="9">
        <f t="shared" si="2"/>
        <v>0</v>
      </c>
      <c r="J14" s="10">
        <v>0</v>
      </c>
      <c r="K14" s="9">
        <f t="shared" si="3"/>
        <v>0</v>
      </c>
      <c r="L14" s="10">
        <v>400</v>
      </c>
      <c r="M14" s="9">
        <f t="shared" si="4"/>
        <v>3978</v>
      </c>
      <c r="N14" s="10">
        <v>0</v>
      </c>
      <c r="O14" s="9">
        <f t="shared" si="5"/>
        <v>0</v>
      </c>
      <c r="P14" s="10">
        <v>160</v>
      </c>
      <c r="Q14" s="9">
        <f t="shared" si="6"/>
        <v>374.4</v>
      </c>
      <c r="R14" s="10">
        <v>0</v>
      </c>
      <c r="S14" s="9">
        <f t="shared" si="7"/>
        <v>0</v>
      </c>
      <c r="T14" s="10">
        <v>200</v>
      </c>
      <c r="U14" s="9">
        <f t="shared" si="8"/>
        <v>1657.6</v>
      </c>
      <c r="V14" s="10">
        <v>7835</v>
      </c>
      <c r="W14" s="9">
        <f t="shared" si="9"/>
        <v>18333.900000000001</v>
      </c>
      <c r="X14" s="10">
        <v>50</v>
      </c>
      <c r="Y14" s="9">
        <f t="shared" si="10"/>
        <v>673.2</v>
      </c>
      <c r="Z14" s="12">
        <v>0</v>
      </c>
      <c r="AA14" s="9">
        <f>Z14*7956/1000</f>
        <v>0</v>
      </c>
      <c r="AB14" s="10">
        <v>5</v>
      </c>
      <c r="AC14" s="9">
        <f t="shared" si="15"/>
        <v>13.2</v>
      </c>
      <c r="AD14" s="10">
        <v>0</v>
      </c>
      <c r="AE14" s="9">
        <f t="shared" si="12"/>
        <v>0</v>
      </c>
      <c r="AF14" s="9">
        <f t="shared" si="13"/>
        <v>8650</v>
      </c>
      <c r="AG14" s="9">
        <f t="shared" si="14"/>
        <v>25030.300000000003</v>
      </c>
    </row>
    <row r="15" spans="1:33" s="2" customFormat="1" ht="10.5" x14ac:dyDescent="0.25">
      <c r="A15" s="3">
        <v>5</v>
      </c>
      <c r="B15" s="11" t="s">
        <v>14</v>
      </c>
      <c r="C15" s="10">
        <v>1650</v>
      </c>
      <c r="D15" s="9">
        <v>0</v>
      </c>
      <c r="E15" s="9">
        <f t="shared" si="0"/>
        <v>0</v>
      </c>
      <c r="F15" s="9">
        <v>0</v>
      </c>
      <c r="G15" s="9">
        <f t="shared" si="1"/>
        <v>0</v>
      </c>
      <c r="H15" s="9">
        <v>0</v>
      </c>
      <c r="I15" s="9">
        <f t="shared" si="2"/>
        <v>0</v>
      </c>
      <c r="J15" s="9">
        <v>0</v>
      </c>
      <c r="K15" s="9">
        <f t="shared" si="3"/>
        <v>0</v>
      </c>
      <c r="L15" s="9">
        <v>300</v>
      </c>
      <c r="M15" s="9">
        <f t="shared" si="4"/>
        <v>2983.5</v>
      </c>
      <c r="N15" s="9">
        <v>0</v>
      </c>
      <c r="O15" s="9">
        <f t="shared" si="5"/>
        <v>0</v>
      </c>
      <c r="P15" s="9">
        <v>120</v>
      </c>
      <c r="Q15" s="9">
        <f t="shared" si="6"/>
        <v>280.8</v>
      </c>
      <c r="R15" s="9">
        <v>0</v>
      </c>
      <c r="S15" s="9">
        <f t="shared" si="7"/>
        <v>0</v>
      </c>
      <c r="T15" s="9">
        <v>100</v>
      </c>
      <c r="U15" s="9">
        <f t="shared" si="8"/>
        <v>828.8</v>
      </c>
      <c r="V15" s="9">
        <v>10875</v>
      </c>
      <c r="W15" s="9">
        <f t="shared" si="9"/>
        <v>25447.5</v>
      </c>
      <c r="X15" s="9">
        <v>50</v>
      </c>
      <c r="Y15" s="9">
        <f t="shared" si="10"/>
        <v>673.2</v>
      </c>
      <c r="Z15" s="9">
        <v>0</v>
      </c>
      <c r="AA15" s="9">
        <f t="shared" si="11"/>
        <v>0</v>
      </c>
      <c r="AB15" s="9">
        <v>5</v>
      </c>
      <c r="AC15" s="9">
        <f t="shared" si="15"/>
        <v>13.2</v>
      </c>
      <c r="AD15" s="9">
        <v>0</v>
      </c>
      <c r="AE15" s="9">
        <f t="shared" si="12"/>
        <v>0</v>
      </c>
      <c r="AF15" s="9">
        <f t="shared" si="13"/>
        <v>11450</v>
      </c>
      <c r="AG15" s="9">
        <f t="shared" si="14"/>
        <v>30227</v>
      </c>
    </row>
    <row r="16" spans="1:33" x14ac:dyDescent="0.25">
      <c r="A16" s="3">
        <v>6</v>
      </c>
      <c r="B16" s="11" t="s">
        <v>41</v>
      </c>
      <c r="C16" s="10">
        <v>1690</v>
      </c>
      <c r="D16" s="10">
        <v>0</v>
      </c>
      <c r="E16" s="10">
        <f t="shared" si="0"/>
        <v>0</v>
      </c>
      <c r="F16" s="10">
        <v>0</v>
      </c>
      <c r="G16" s="10">
        <f t="shared" si="1"/>
        <v>0</v>
      </c>
      <c r="H16" s="10">
        <v>0</v>
      </c>
      <c r="I16" s="9">
        <f t="shared" si="2"/>
        <v>0</v>
      </c>
      <c r="J16" s="10">
        <v>0</v>
      </c>
      <c r="K16" s="10">
        <f t="shared" si="3"/>
        <v>0</v>
      </c>
      <c r="L16" s="10">
        <v>400</v>
      </c>
      <c r="M16" s="10">
        <f t="shared" si="4"/>
        <v>3978</v>
      </c>
      <c r="N16" s="10">
        <v>0</v>
      </c>
      <c r="O16" s="10">
        <f t="shared" si="5"/>
        <v>0</v>
      </c>
      <c r="P16" s="10">
        <v>160</v>
      </c>
      <c r="Q16" s="10">
        <f t="shared" si="6"/>
        <v>374.4</v>
      </c>
      <c r="R16" s="10">
        <v>0</v>
      </c>
      <c r="S16" s="10">
        <f t="shared" si="7"/>
        <v>0</v>
      </c>
      <c r="T16" s="10">
        <v>480</v>
      </c>
      <c r="U16" s="10">
        <f t="shared" si="8"/>
        <v>3978.24</v>
      </c>
      <c r="V16" s="10">
        <v>7640</v>
      </c>
      <c r="W16" s="10">
        <f t="shared" si="9"/>
        <v>17877.599999999999</v>
      </c>
      <c r="X16" s="10">
        <v>0</v>
      </c>
      <c r="Y16" s="10">
        <f t="shared" si="10"/>
        <v>0</v>
      </c>
      <c r="Z16" s="10">
        <v>0</v>
      </c>
      <c r="AA16" s="10">
        <f t="shared" si="11"/>
        <v>0</v>
      </c>
      <c r="AB16" s="10">
        <v>0</v>
      </c>
      <c r="AC16" s="10">
        <f t="shared" si="15"/>
        <v>0</v>
      </c>
      <c r="AD16" s="10">
        <v>0</v>
      </c>
      <c r="AE16" s="10">
        <f t="shared" si="12"/>
        <v>0</v>
      </c>
      <c r="AF16" s="10">
        <f t="shared" si="13"/>
        <v>8680</v>
      </c>
      <c r="AG16" s="10">
        <f t="shared" si="14"/>
        <v>26208.239999999998</v>
      </c>
    </row>
    <row r="17" spans="1:33" x14ac:dyDescent="0.25">
      <c r="A17" s="3">
        <v>7</v>
      </c>
      <c r="B17" s="10" t="s">
        <v>42</v>
      </c>
      <c r="C17" s="10">
        <v>1217</v>
      </c>
      <c r="D17" s="10">
        <v>40</v>
      </c>
      <c r="E17" s="10">
        <f t="shared" si="0"/>
        <v>538.55999999999995</v>
      </c>
      <c r="F17" s="10">
        <v>4</v>
      </c>
      <c r="G17" s="10">
        <f t="shared" si="1"/>
        <v>10.56</v>
      </c>
      <c r="H17" s="10">
        <v>400</v>
      </c>
      <c r="I17" s="10">
        <f t="shared" si="2"/>
        <v>4488</v>
      </c>
      <c r="J17" s="10">
        <v>60</v>
      </c>
      <c r="K17" s="10">
        <f t="shared" si="3"/>
        <v>158.4</v>
      </c>
      <c r="L17" s="10">
        <v>660</v>
      </c>
      <c r="M17" s="10">
        <f t="shared" si="4"/>
        <v>6563.7</v>
      </c>
      <c r="N17" s="10">
        <v>80</v>
      </c>
      <c r="O17" s="10">
        <f t="shared" si="5"/>
        <v>2386.8000000000002</v>
      </c>
      <c r="P17" s="10">
        <v>264</v>
      </c>
      <c r="Q17" s="10">
        <f>P17*2340/1000</f>
        <v>617.76</v>
      </c>
      <c r="R17" s="10">
        <v>32</v>
      </c>
      <c r="S17" s="10">
        <f t="shared" si="7"/>
        <v>224.64</v>
      </c>
      <c r="T17" s="10">
        <v>670</v>
      </c>
      <c r="U17" s="10">
        <f>T17*8288/1000</f>
        <v>5552.96</v>
      </c>
      <c r="V17" s="10">
        <v>9381.6970000000001</v>
      </c>
      <c r="W17" s="10">
        <f>V17*2340/1000</f>
        <v>21953.170979999999</v>
      </c>
      <c r="X17" s="10">
        <v>0</v>
      </c>
      <c r="Y17" s="10">
        <f t="shared" si="10"/>
        <v>0</v>
      </c>
      <c r="Z17" s="10">
        <v>100</v>
      </c>
      <c r="AA17" s="10">
        <f t="shared" si="11"/>
        <v>795.6</v>
      </c>
      <c r="AB17" s="10">
        <v>0</v>
      </c>
      <c r="AC17" s="10">
        <f t="shared" si="15"/>
        <v>0</v>
      </c>
      <c r="AD17" s="10">
        <v>10</v>
      </c>
      <c r="AE17" s="10">
        <f t="shared" si="12"/>
        <v>15.6</v>
      </c>
      <c r="AF17" s="10">
        <f t="shared" si="13"/>
        <v>11701.697</v>
      </c>
      <c r="AG17" s="10">
        <f t="shared" si="14"/>
        <v>43305.750979999997</v>
      </c>
    </row>
    <row r="18" spans="1:33" x14ac:dyDescent="0.25">
      <c r="A18" s="3">
        <v>8</v>
      </c>
      <c r="B18" s="10" t="s">
        <v>43</v>
      </c>
      <c r="C18" s="10">
        <v>1109</v>
      </c>
      <c r="D18" s="10">
        <v>0</v>
      </c>
      <c r="E18" s="10">
        <f t="shared" si="0"/>
        <v>0</v>
      </c>
      <c r="F18" s="10">
        <v>0</v>
      </c>
      <c r="G18" s="10">
        <f t="shared" si="1"/>
        <v>0</v>
      </c>
      <c r="H18" s="10">
        <v>100</v>
      </c>
      <c r="I18" s="10">
        <f t="shared" si="2"/>
        <v>1122</v>
      </c>
      <c r="J18" s="10">
        <v>15</v>
      </c>
      <c r="K18" s="10">
        <f t="shared" si="3"/>
        <v>39.6</v>
      </c>
      <c r="L18" s="10">
        <v>480</v>
      </c>
      <c r="M18" s="10">
        <f t="shared" si="4"/>
        <v>4773.6000000000004</v>
      </c>
      <c r="N18" s="10">
        <v>0</v>
      </c>
      <c r="O18" s="10">
        <f t="shared" si="5"/>
        <v>0</v>
      </c>
      <c r="P18" s="10">
        <v>192</v>
      </c>
      <c r="Q18" s="10">
        <f t="shared" si="6"/>
        <v>449.28</v>
      </c>
      <c r="R18" s="10">
        <v>0</v>
      </c>
      <c r="S18" s="10">
        <f t="shared" si="7"/>
        <v>0</v>
      </c>
      <c r="T18" s="10">
        <v>210</v>
      </c>
      <c r="U18" s="10">
        <f t="shared" si="8"/>
        <v>1740.48</v>
      </c>
      <c r="V18" s="10">
        <v>4096</v>
      </c>
      <c r="W18" s="10">
        <f>V18*2340/1000</f>
        <v>9584.64</v>
      </c>
      <c r="X18" s="10">
        <v>60</v>
      </c>
      <c r="Y18" s="10">
        <f t="shared" si="10"/>
        <v>807.84</v>
      </c>
      <c r="Z18" s="10">
        <v>10</v>
      </c>
      <c r="AA18" s="10">
        <f t="shared" si="11"/>
        <v>79.56</v>
      </c>
      <c r="AB18" s="10">
        <v>6</v>
      </c>
      <c r="AC18" s="10">
        <f t="shared" ref="AC18" si="16">AB18*2640/1000</f>
        <v>15.84</v>
      </c>
      <c r="AD18" s="10">
        <v>1</v>
      </c>
      <c r="AE18" s="10">
        <f t="shared" si="12"/>
        <v>1.56</v>
      </c>
      <c r="AF18" s="10">
        <f t="shared" si="13"/>
        <v>5170</v>
      </c>
      <c r="AG18" s="10">
        <f t="shared" si="14"/>
        <v>18614.400000000001</v>
      </c>
    </row>
    <row r="19" spans="1:33" x14ac:dyDescent="0.25">
      <c r="A19" s="3">
        <v>9</v>
      </c>
      <c r="B19" s="10" t="s">
        <v>4</v>
      </c>
      <c r="C19" s="10">
        <v>1146</v>
      </c>
      <c r="D19" s="10">
        <v>0</v>
      </c>
      <c r="E19" s="10">
        <f t="shared" si="0"/>
        <v>0</v>
      </c>
      <c r="F19" s="10">
        <v>0</v>
      </c>
      <c r="G19" s="10">
        <f t="shared" si="1"/>
        <v>0</v>
      </c>
      <c r="H19" s="10">
        <v>100</v>
      </c>
      <c r="I19" s="10">
        <f t="shared" si="2"/>
        <v>1122</v>
      </c>
      <c r="J19" s="10">
        <v>15</v>
      </c>
      <c r="K19" s="10">
        <f t="shared" si="3"/>
        <v>39.6</v>
      </c>
      <c r="L19" s="10">
        <v>200</v>
      </c>
      <c r="M19" s="10">
        <f t="shared" si="4"/>
        <v>1989</v>
      </c>
      <c r="N19" s="10">
        <v>0</v>
      </c>
      <c r="O19" s="10">
        <f t="shared" si="5"/>
        <v>0</v>
      </c>
      <c r="P19" s="10">
        <v>80</v>
      </c>
      <c r="Q19" s="10">
        <f t="shared" si="6"/>
        <v>187.2</v>
      </c>
      <c r="R19" s="10">
        <v>0</v>
      </c>
      <c r="S19" s="10">
        <f t="shared" si="7"/>
        <v>0</v>
      </c>
      <c r="T19" s="10">
        <v>100</v>
      </c>
      <c r="U19" s="10">
        <f t="shared" si="8"/>
        <v>828.8</v>
      </c>
      <c r="V19" s="10">
        <v>3405</v>
      </c>
      <c r="W19" s="10">
        <f t="shared" si="9"/>
        <v>7967.7</v>
      </c>
      <c r="X19" s="10">
        <v>0</v>
      </c>
      <c r="Y19" s="10">
        <f t="shared" si="10"/>
        <v>0</v>
      </c>
      <c r="Z19" s="10">
        <v>0</v>
      </c>
      <c r="AA19" s="10">
        <f t="shared" si="11"/>
        <v>0</v>
      </c>
      <c r="AB19" s="10">
        <v>0</v>
      </c>
      <c r="AC19" s="10">
        <f t="shared" ref="AC19:AC25" si="17">AB19*2640/1000</f>
        <v>0</v>
      </c>
      <c r="AD19" s="10">
        <v>0</v>
      </c>
      <c r="AE19" s="10">
        <f t="shared" si="12"/>
        <v>0</v>
      </c>
      <c r="AF19" s="10">
        <f t="shared" si="13"/>
        <v>3900</v>
      </c>
      <c r="AG19" s="10">
        <f t="shared" si="14"/>
        <v>12134.3</v>
      </c>
    </row>
    <row r="20" spans="1:33" x14ac:dyDescent="0.25">
      <c r="A20" s="3">
        <v>10</v>
      </c>
      <c r="B20" s="10" t="s">
        <v>5</v>
      </c>
      <c r="C20" s="10">
        <v>1164</v>
      </c>
      <c r="D20" s="10">
        <v>40</v>
      </c>
      <c r="E20" s="10">
        <f t="shared" si="0"/>
        <v>538.55999999999995</v>
      </c>
      <c r="F20" s="10">
        <v>4</v>
      </c>
      <c r="G20" s="10">
        <f t="shared" si="1"/>
        <v>10.56</v>
      </c>
      <c r="H20" s="10">
        <v>20</v>
      </c>
      <c r="I20" s="10">
        <f t="shared" si="2"/>
        <v>224.4</v>
      </c>
      <c r="J20" s="10">
        <v>3</v>
      </c>
      <c r="K20" s="10">
        <f t="shared" si="3"/>
        <v>7.92</v>
      </c>
      <c r="L20" s="10">
        <v>100</v>
      </c>
      <c r="M20" s="10">
        <f t="shared" si="4"/>
        <v>994.5</v>
      </c>
      <c r="N20" s="10">
        <v>0</v>
      </c>
      <c r="O20" s="10">
        <f t="shared" si="5"/>
        <v>0</v>
      </c>
      <c r="P20" s="10">
        <v>40</v>
      </c>
      <c r="Q20" s="10">
        <f t="shared" si="6"/>
        <v>93.6</v>
      </c>
      <c r="R20" s="10">
        <v>0</v>
      </c>
      <c r="S20" s="10">
        <f t="shared" si="7"/>
        <v>0</v>
      </c>
      <c r="T20" s="10">
        <v>300</v>
      </c>
      <c r="U20" s="10">
        <f t="shared" si="8"/>
        <v>2486.4</v>
      </c>
      <c r="V20" s="10">
        <v>2753</v>
      </c>
      <c r="W20" s="10">
        <f t="shared" si="9"/>
        <v>6442.02</v>
      </c>
      <c r="X20" s="10">
        <v>0</v>
      </c>
      <c r="Y20" s="10">
        <f t="shared" si="10"/>
        <v>0</v>
      </c>
      <c r="Z20" s="10">
        <v>0</v>
      </c>
      <c r="AA20" s="10">
        <f t="shared" si="11"/>
        <v>0</v>
      </c>
      <c r="AB20" s="10">
        <v>0</v>
      </c>
      <c r="AC20" s="10">
        <f t="shared" si="17"/>
        <v>0</v>
      </c>
      <c r="AD20" s="10">
        <v>0</v>
      </c>
      <c r="AE20" s="10">
        <f t="shared" si="12"/>
        <v>0</v>
      </c>
      <c r="AF20" s="10">
        <f t="shared" si="13"/>
        <v>3260</v>
      </c>
      <c r="AG20" s="10">
        <f t="shared" si="14"/>
        <v>10797.96</v>
      </c>
    </row>
    <row r="21" spans="1:33" x14ac:dyDescent="0.25">
      <c r="A21" s="3">
        <v>11</v>
      </c>
      <c r="B21" s="10" t="s">
        <v>6</v>
      </c>
      <c r="C21" s="10">
        <v>1103</v>
      </c>
      <c r="D21" s="10">
        <v>0</v>
      </c>
      <c r="E21" s="10">
        <f t="shared" si="0"/>
        <v>0</v>
      </c>
      <c r="F21" s="10">
        <v>0</v>
      </c>
      <c r="G21" s="10">
        <f t="shared" si="1"/>
        <v>0</v>
      </c>
      <c r="H21" s="10">
        <v>0</v>
      </c>
      <c r="I21" s="10">
        <f t="shared" si="2"/>
        <v>0</v>
      </c>
      <c r="J21" s="10">
        <v>0</v>
      </c>
      <c r="K21" s="10">
        <f t="shared" si="3"/>
        <v>0</v>
      </c>
      <c r="L21" s="10">
        <v>100</v>
      </c>
      <c r="M21" s="10">
        <f t="shared" si="4"/>
        <v>994.5</v>
      </c>
      <c r="N21" s="10">
        <v>0</v>
      </c>
      <c r="O21" s="10">
        <f t="shared" si="5"/>
        <v>0</v>
      </c>
      <c r="P21" s="10">
        <v>40</v>
      </c>
      <c r="Q21" s="10">
        <f t="shared" si="6"/>
        <v>93.6</v>
      </c>
      <c r="R21" s="10">
        <v>0</v>
      </c>
      <c r="S21" s="10">
        <f t="shared" si="7"/>
        <v>0</v>
      </c>
      <c r="T21" s="10">
        <v>50</v>
      </c>
      <c r="U21" s="10">
        <f t="shared" si="8"/>
        <v>414.4</v>
      </c>
      <c r="V21" s="10">
        <v>560</v>
      </c>
      <c r="W21" s="10">
        <f t="shared" si="9"/>
        <v>1310.4000000000001</v>
      </c>
      <c r="X21" s="10">
        <v>0</v>
      </c>
      <c r="Y21" s="10">
        <f t="shared" si="10"/>
        <v>0</v>
      </c>
      <c r="Z21" s="10">
        <v>0</v>
      </c>
      <c r="AA21" s="10">
        <f t="shared" si="11"/>
        <v>0</v>
      </c>
      <c r="AB21" s="10">
        <v>0</v>
      </c>
      <c r="AC21" s="10">
        <f t="shared" si="17"/>
        <v>0</v>
      </c>
      <c r="AD21" s="10">
        <v>0</v>
      </c>
      <c r="AE21" s="10">
        <f t="shared" si="12"/>
        <v>0</v>
      </c>
      <c r="AF21" s="10">
        <f t="shared" si="13"/>
        <v>750</v>
      </c>
      <c r="AG21" s="10">
        <f t="shared" si="14"/>
        <v>2812.9</v>
      </c>
    </row>
    <row r="22" spans="1:33" x14ac:dyDescent="0.25">
      <c r="A22" s="3">
        <v>12</v>
      </c>
      <c r="B22" s="10" t="s">
        <v>7</v>
      </c>
      <c r="C22" s="10">
        <v>969</v>
      </c>
      <c r="D22" s="10">
        <v>0</v>
      </c>
      <c r="E22" s="10">
        <f t="shared" ref="E22" si="18">D22*13464/1000</f>
        <v>0</v>
      </c>
      <c r="F22" s="10">
        <v>0</v>
      </c>
      <c r="G22" s="10">
        <f t="shared" si="1"/>
        <v>0</v>
      </c>
      <c r="H22" s="10">
        <v>0</v>
      </c>
      <c r="I22" s="10">
        <f t="shared" si="2"/>
        <v>0</v>
      </c>
      <c r="J22" s="10">
        <v>0</v>
      </c>
      <c r="K22" s="10">
        <f t="shared" si="3"/>
        <v>0</v>
      </c>
      <c r="L22" s="10">
        <v>0</v>
      </c>
      <c r="M22" s="10">
        <f t="shared" si="4"/>
        <v>0</v>
      </c>
      <c r="N22" s="10">
        <v>0</v>
      </c>
      <c r="O22" s="10">
        <f t="shared" si="5"/>
        <v>0</v>
      </c>
      <c r="P22" s="10">
        <v>0</v>
      </c>
      <c r="Q22" s="10">
        <f t="shared" si="6"/>
        <v>0</v>
      </c>
      <c r="R22" s="10">
        <v>0</v>
      </c>
      <c r="S22" s="10">
        <f t="shared" si="7"/>
        <v>0</v>
      </c>
      <c r="T22" s="10">
        <v>0</v>
      </c>
      <c r="U22" s="10">
        <f t="shared" si="8"/>
        <v>0</v>
      </c>
      <c r="V22" s="10">
        <v>0</v>
      </c>
      <c r="W22" s="10">
        <f t="shared" si="9"/>
        <v>0</v>
      </c>
      <c r="X22" s="10">
        <v>0</v>
      </c>
      <c r="Y22" s="10">
        <f t="shared" si="10"/>
        <v>0</v>
      </c>
      <c r="Z22" s="10">
        <v>0</v>
      </c>
      <c r="AA22" s="10">
        <f t="shared" si="11"/>
        <v>0</v>
      </c>
      <c r="AB22" s="10">
        <v>0</v>
      </c>
      <c r="AC22" s="10">
        <f t="shared" si="17"/>
        <v>0</v>
      </c>
      <c r="AD22" s="10">
        <v>0</v>
      </c>
      <c r="AE22" s="10">
        <f t="shared" si="12"/>
        <v>0</v>
      </c>
      <c r="AF22" s="10">
        <f t="shared" si="13"/>
        <v>0</v>
      </c>
      <c r="AG22" s="10">
        <f t="shared" si="14"/>
        <v>0</v>
      </c>
    </row>
    <row r="23" spans="1:33" ht="13.15" customHeight="1" x14ac:dyDescent="0.25">
      <c r="A23" s="3">
        <v>13</v>
      </c>
      <c r="B23" s="10" t="s">
        <v>8</v>
      </c>
      <c r="C23" s="10">
        <v>962</v>
      </c>
      <c r="D23" s="10">
        <v>0</v>
      </c>
      <c r="E23" s="10">
        <f t="shared" ref="E23:E29" si="19">D23*13464/1000</f>
        <v>0</v>
      </c>
      <c r="F23" s="10">
        <v>0</v>
      </c>
      <c r="G23" s="10">
        <f t="shared" si="1"/>
        <v>0</v>
      </c>
      <c r="H23" s="10">
        <v>0</v>
      </c>
      <c r="I23" s="10">
        <f t="shared" si="2"/>
        <v>0</v>
      </c>
      <c r="J23" s="10">
        <v>0</v>
      </c>
      <c r="K23" s="10">
        <f t="shared" si="3"/>
        <v>0</v>
      </c>
      <c r="L23" s="10">
        <v>0</v>
      </c>
      <c r="M23" s="10">
        <f t="shared" si="4"/>
        <v>0</v>
      </c>
      <c r="N23" s="10">
        <v>0</v>
      </c>
      <c r="O23" s="10">
        <f t="shared" si="5"/>
        <v>0</v>
      </c>
      <c r="P23" s="10">
        <v>0</v>
      </c>
      <c r="Q23" s="10">
        <f t="shared" si="6"/>
        <v>0</v>
      </c>
      <c r="R23" s="10">
        <v>0</v>
      </c>
      <c r="S23" s="10">
        <f t="shared" si="7"/>
        <v>0</v>
      </c>
      <c r="T23" s="10">
        <v>0</v>
      </c>
      <c r="U23" s="10">
        <f t="shared" si="8"/>
        <v>0</v>
      </c>
      <c r="V23" s="10">
        <v>0</v>
      </c>
      <c r="W23" s="10">
        <f t="shared" si="9"/>
        <v>0</v>
      </c>
      <c r="X23" s="10">
        <v>0</v>
      </c>
      <c r="Y23" s="10">
        <f t="shared" si="10"/>
        <v>0</v>
      </c>
      <c r="Z23" s="10">
        <v>0</v>
      </c>
      <c r="AA23" s="10">
        <f t="shared" si="11"/>
        <v>0</v>
      </c>
      <c r="AB23" s="10">
        <v>0</v>
      </c>
      <c r="AC23" s="10">
        <f t="shared" si="17"/>
        <v>0</v>
      </c>
      <c r="AD23" s="10">
        <v>0</v>
      </c>
      <c r="AE23" s="10">
        <f t="shared" si="12"/>
        <v>0</v>
      </c>
      <c r="AF23" s="10">
        <f t="shared" si="13"/>
        <v>0</v>
      </c>
      <c r="AG23" s="10">
        <f t="shared" si="14"/>
        <v>0</v>
      </c>
    </row>
    <row r="24" spans="1:33" ht="12" customHeight="1" x14ac:dyDescent="0.25">
      <c r="A24" s="3">
        <v>14</v>
      </c>
      <c r="B24" s="10" t="s">
        <v>9</v>
      </c>
      <c r="C24" s="10">
        <v>1322</v>
      </c>
      <c r="D24" s="10">
        <v>0</v>
      </c>
      <c r="E24" s="10">
        <f t="shared" si="19"/>
        <v>0</v>
      </c>
      <c r="F24" s="10">
        <v>0</v>
      </c>
      <c r="G24" s="10">
        <f t="shared" si="1"/>
        <v>0</v>
      </c>
      <c r="H24" s="10">
        <v>100</v>
      </c>
      <c r="I24" s="10">
        <f t="shared" si="2"/>
        <v>1122</v>
      </c>
      <c r="J24" s="10">
        <v>15</v>
      </c>
      <c r="K24" s="10">
        <f t="shared" si="3"/>
        <v>39.6</v>
      </c>
      <c r="L24" s="10">
        <v>100</v>
      </c>
      <c r="M24" s="10">
        <f t="shared" si="4"/>
        <v>994.5</v>
      </c>
      <c r="N24" s="10">
        <v>0</v>
      </c>
      <c r="O24" s="10">
        <f t="shared" si="5"/>
        <v>0</v>
      </c>
      <c r="P24" s="10">
        <v>40</v>
      </c>
      <c r="Q24" s="10">
        <f t="shared" si="6"/>
        <v>93.6</v>
      </c>
      <c r="R24" s="10">
        <v>0</v>
      </c>
      <c r="S24" s="10">
        <f t="shared" si="7"/>
        <v>0</v>
      </c>
      <c r="T24" s="10">
        <v>350</v>
      </c>
      <c r="U24" s="10">
        <f t="shared" si="8"/>
        <v>2900.8</v>
      </c>
      <c r="V24" s="10">
        <v>4945</v>
      </c>
      <c r="W24" s="10">
        <f t="shared" si="9"/>
        <v>11571.3</v>
      </c>
      <c r="X24" s="10">
        <v>0</v>
      </c>
      <c r="Y24" s="10">
        <f t="shared" si="10"/>
        <v>0</v>
      </c>
      <c r="Z24" s="10">
        <v>0</v>
      </c>
      <c r="AA24" s="10">
        <f t="shared" si="11"/>
        <v>0</v>
      </c>
      <c r="AB24" s="10">
        <v>0</v>
      </c>
      <c r="AC24" s="10">
        <f t="shared" si="17"/>
        <v>0</v>
      </c>
      <c r="AD24" s="10">
        <v>0</v>
      </c>
      <c r="AE24" s="10">
        <f t="shared" si="12"/>
        <v>0</v>
      </c>
      <c r="AF24" s="10">
        <f t="shared" si="13"/>
        <v>5550</v>
      </c>
      <c r="AG24" s="10">
        <f t="shared" si="14"/>
        <v>16721.8</v>
      </c>
    </row>
    <row r="25" spans="1:33" ht="10.15" customHeight="1" x14ac:dyDescent="0.25">
      <c r="A25" s="3">
        <v>15</v>
      </c>
      <c r="B25" s="10" t="s">
        <v>10</v>
      </c>
      <c r="C25" s="10">
        <v>1682</v>
      </c>
      <c r="D25" s="10">
        <v>200</v>
      </c>
      <c r="E25" s="10">
        <f t="shared" si="19"/>
        <v>2692.8</v>
      </c>
      <c r="F25" s="10">
        <v>20</v>
      </c>
      <c r="G25" s="10">
        <f t="shared" si="1"/>
        <v>52.8</v>
      </c>
      <c r="H25" s="10">
        <v>0</v>
      </c>
      <c r="I25" s="10">
        <f t="shared" si="2"/>
        <v>0</v>
      </c>
      <c r="J25" s="10">
        <v>0</v>
      </c>
      <c r="K25" s="10">
        <f t="shared" si="3"/>
        <v>0</v>
      </c>
      <c r="L25" s="10">
        <v>800</v>
      </c>
      <c r="M25" s="10">
        <f t="shared" si="4"/>
        <v>7956</v>
      </c>
      <c r="N25" s="10">
        <v>0</v>
      </c>
      <c r="O25" s="10">
        <f t="shared" si="5"/>
        <v>0</v>
      </c>
      <c r="P25" s="10">
        <v>320</v>
      </c>
      <c r="Q25" s="10">
        <f t="shared" si="6"/>
        <v>748.8</v>
      </c>
      <c r="R25" s="10">
        <v>0</v>
      </c>
      <c r="S25" s="10">
        <f t="shared" si="7"/>
        <v>0</v>
      </c>
      <c r="T25" s="10">
        <v>180</v>
      </c>
      <c r="U25" s="10">
        <f t="shared" si="8"/>
        <v>1491.84</v>
      </c>
      <c r="V25" s="10">
        <v>8656</v>
      </c>
      <c r="W25" s="10">
        <f t="shared" si="9"/>
        <v>20255.04</v>
      </c>
      <c r="X25" s="10">
        <v>30</v>
      </c>
      <c r="Y25" s="10">
        <f t="shared" si="10"/>
        <v>403.92</v>
      </c>
      <c r="Z25" s="10">
        <v>0</v>
      </c>
      <c r="AA25" s="10">
        <f t="shared" si="11"/>
        <v>0</v>
      </c>
      <c r="AB25" s="10">
        <v>3</v>
      </c>
      <c r="AC25" s="10">
        <f t="shared" si="17"/>
        <v>7.92</v>
      </c>
      <c r="AD25" s="10">
        <v>0</v>
      </c>
      <c r="AE25" s="10">
        <f t="shared" si="12"/>
        <v>0</v>
      </c>
      <c r="AF25" s="10">
        <f t="shared" si="13"/>
        <v>10209</v>
      </c>
      <c r="AG25" s="10">
        <f t="shared" si="14"/>
        <v>33609.119999999995</v>
      </c>
    </row>
    <row r="26" spans="1:33" x14ac:dyDescent="0.25">
      <c r="A26" s="3">
        <v>16</v>
      </c>
      <c r="B26" s="10" t="s">
        <v>11</v>
      </c>
      <c r="C26" s="10">
        <v>893</v>
      </c>
      <c r="D26" s="10">
        <v>0</v>
      </c>
      <c r="E26" s="10">
        <f t="shared" si="19"/>
        <v>0</v>
      </c>
      <c r="F26" s="10">
        <v>0</v>
      </c>
      <c r="G26" s="10">
        <f t="shared" si="1"/>
        <v>0</v>
      </c>
      <c r="H26" s="10">
        <v>30</v>
      </c>
      <c r="I26" s="10">
        <f t="shared" si="2"/>
        <v>336.6</v>
      </c>
      <c r="J26" s="10">
        <v>4</v>
      </c>
      <c r="K26" s="10">
        <f t="shared" si="3"/>
        <v>10.56</v>
      </c>
      <c r="L26" s="10">
        <v>100</v>
      </c>
      <c r="M26" s="10">
        <f t="shared" si="4"/>
        <v>994.5</v>
      </c>
      <c r="N26" s="10">
        <v>50</v>
      </c>
      <c r="O26" s="10">
        <f t="shared" si="5"/>
        <v>1491.75</v>
      </c>
      <c r="P26" s="10">
        <v>40</v>
      </c>
      <c r="Q26" s="10">
        <f t="shared" si="6"/>
        <v>93.6</v>
      </c>
      <c r="R26" s="10">
        <v>20</v>
      </c>
      <c r="S26" s="10">
        <f t="shared" si="7"/>
        <v>140.4</v>
      </c>
      <c r="T26" s="10">
        <v>220</v>
      </c>
      <c r="U26" s="10">
        <f t="shared" si="8"/>
        <v>1823.36</v>
      </c>
      <c r="V26" s="10">
        <v>3436</v>
      </c>
      <c r="W26" s="10">
        <f t="shared" si="9"/>
        <v>8040.24</v>
      </c>
      <c r="X26" s="10">
        <v>0</v>
      </c>
      <c r="Y26" s="10">
        <f t="shared" si="10"/>
        <v>0</v>
      </c>
      <c r="Z26" s="10">
        <v>0</v>
      </c>
      <c r="AA26" s="10">
        <f t="shared" si="11"/>
        <v>0</v>
      </c>
      <c r="AB26" s="10">
        <v>0</v>
      </c>
      <c r="AC26" s="10">
        <f>AB26*2640/1000</f>
        <v>0</v>
      </c>
      <c r="AD26" s="10">
        <v>0</v>
      </c>
      <c r="AE26" s="10">
        <f t="shared" si="12"/>
        <v>0</v>
      </c>
      <c r="AF26" s="10">
        <f t="shared" si="13"/>
        <v>3900</v>
      </c>
      <c r="AG26" s="10">
        <f t="shared" si="14"/>
        <v>12931.009999999998</v>
      </c>
    </row>
    <row r="27" spans="1:33" s="2" customFormat="1" ht="10.5" x14ac:dyDescent="0.25">
      <c r="A27" s="3">
        <v>17</v>
      </c>
      <c r="B27" s="10" t="s">
        <v>44</v>
      </c>
      <c r="C27" s="10">
        <v>928</v>
      </c>
      <c r="D27" s="9">
        <v>0</v>
      </c>
      <c r="E27" s="9">
        <f t="shared" si="19"/>
        <v>0</v>
      </c>
      <c r="F27" s="9">
        <v>0</v>
      </c>
      <c r="G27" s="9">
        <f t="shared" si="1"/>
        <v>0</v>
      </c>
      <c r="H27" s="9">
        <v>20</v>
      </c>
      <c r="I27" s="9">
        <f t="shared" si="2"/>
        <v>224.4</v>
      </c>
      <c r="J27" s="9">
        <v>2</v>
      </c>
      <c r="K27" s="9">
        <f t="shared" si="3"/>
        <v>5.28</v>
      </c>
      <c r="L27" s="9">
        <v>200</v>
      </c>
      <c r="M27" s="9">
        <f t="shared" si="4"/>
        <v>1989</v>
      </c>
      <c r="N27" s="9">
        <v>100</v>
      </c>
      <c r="O27" s="9">
        <f>N27*29835/1000</f>
        <v>2983.5</v>
      </c>
      <c r="P27" s="9">
        <v>80</v>
      </c>
      <c r="Q27" s="9">
        <f t="shared" si="6"/>
        <v>187.2</v>
      </c>
      <c r="R27" s="9">
        <v>39</v>
      </c>
      <c r="S27" s="9">
        <f t="shared" si="7"/>
        <v>273.77999999999997</v>
      </c>
      <c r="T27" s="9">
        <v>600</v>
      </c>
      <c r="U27" s="9">
        <f t="shared" si="8"/>
        <v>4972.8</v>
      </c>
      <c r="V27" s="9">
        <v>8385</v>
      </c>
      <c r="W27" s="9">
        <f t="shared" si="9"/>
        <v>19620.900000000001</v>
      </c>
      <c r="X27" s="9">
        <v>0</v>
      </c>
      <c r="Y27" s="9">
        <f t="shared" si="10"/>
        <v>0</v>
      </c>
      <c r="Z27" s="9">
        <v>0</v>
      </c>
      <c r="AA27" s="9">
        <f t="shared" si="11"/>
        <v>0</v>
      </c>
      <c r="AB27" s="9">
        <v>0</v>
      </c>
      <c r="AC27" s="10">
        <f>AB27*2640/1000</f>
        <v>0</v>
      </c>
      <c r="AD27" s="9">
        <v>0</v>
      </c>
      <c r="AE27" s="9">
        <f>AD27*1560/1000</f>
        <v>0</v>
      </c>
      <c r="AF27" s="9">
        <f t="shared" si="13"/>
        <v>9426</v>
      </c>
      <c r="AG27" s="9">
        <f t="shared" si="14"/>
        <v>30256.86</v>
      </c>
    </row>
    <row r="28" spans="1:33" x14ac:dyDescent="0.25">
      <c r="A28" s="3">
        <v>18</v>
      </c>
      <c r="B28" s="10" t="s">
        <v>12</v>
      </c>
      <c r="C28" s="10">
        <v>721</v>
      </c>
      <c r="D28" s="10">
        <v>40</v>
      </c>
      <c r="E28" s="10">
        <f t="shared" si="19"/>
        <v>538.55999999999995</v>
      </c>
      <c r="F28" s="10">
        <v>4</v>
      </c>
      <c r="G28" s="10">
        <f t="shared" ref="G28" si="20">F28*2640/1000</f>
        <v>10.56</v>
      </c>
      <c r="H28" s="10">
        <v>0</v>
      </c>
      <c r="I28" s="10">
        <f t="shared" si="2"/>
        <v>0</v>
      </c>
      <c r="J28" s="10">
        <v>0</v>
      </c>
      <c r="K28" s="10">
        <f t="shared" si="3"/>
        <v>0</v>
      </c>
      <c r="L28" s="10">
        <v>90</v>
      </c>
      <c r="M28" s="10">
        <f t="shared" si="4"/>
        <v>895.05</v>
      </c>
      <c r="N28" s="10">
        <v>0</v>
      </c>
      <c r="O28" s="10">
        <f t="shared" si="5"/>
        <v>0</v>
      </c>
      <c r="P28" s="10">
        <v>36</v>
      </c>
      <c r="Q28" s="10">
        <f t="shared" si="6"/>
        <v>84.24</v>
      </c>
      <c r="R28" s="10">
        <v>0</v>
      </c>
      <c r="S28" s="10">
        <f t="shared" si="7"/>
        <v>0</v>
      </c>
      <c r="T28" s="10">
        <v>210</v>
      </c>
      <c r="U28" s="10">
        <f t="shared" si="8"/>
        <v>1740.48</v>
      </c>
      <c r="V28" s="10">
        <v>810</v>
      </c>
      <c r="W28" s="10">
        <f t="shared" si="9"/>
        <v>1895.4</v>
      </c>
      <c r="X28" s="10">
        <v>0</v>
      </c>
      <c r="Y28" s="10">
        <f t="shared" si="10"/>
        <v>0</v>
      </c>
      <c r="Z28" s="10">
        <v>0</v>
      </c>
      <c r="AA28" s="10">
        <f t="shared" si="11"/>
        <v>0</v>
      </c>
      <c r="AB28" s="10">
        <v>0</v>
      </c>
      <c r="AC28" s="10">
        <f>AB28*2640/1000</f>
        <v>0</v>
      </c>
      <c r="AD28" s="10">
        <v>0</v>
      </c>
      <c r="AE28" s="10">
        <f t="shared" si="12"/>
        <v>0</v>
      </c>
      <c r="AF28" s="10">
        <f t="shared" si="13"/>
        <v>1190</v>
      </c>
      <c r="AG28" s="10">
        <f t="shared" si="14"/>
        <v>5164.29</v>
      </c>
    </row>
    <row r="29" spans="1:33" x14ac:dyDescent="0.25">
      <c r="A29" s="3">
        <v>19</v>
      </c>
      <c r="B29" s="11" t="s">
        <v>45</v>
      </c>
      <c r="C29" s="10">
        <v>6087</v>
      </c>
      <c r="D29" s="10">
        <v>0</v>
      </c>
      <c r="E29" s="10">
        <f t="shared" si="19"/>
        <v>0</v>
      </c>
      <c r="F29" s="10">
        <v>0</v>
      </c>
      <c r="G29" s="10">
        <f>F29*2640/1000</f>
        <v>0</v>
      </c>
      <c r="H29" s="10">
        <v>0</v>
      </c>
      <c r="I29" s="10">
        <f t="shared" si="2"/>
        <v>0</v>
      </c>
      <c r="J29" s="10">
        <v>0</v>
      </c>
      <c r="K29" s="10">
        <f>J29*2640/1000</f>
        <v>0</v>
      </c>
      <c r="L29" s="10">
        <v>0</v>
      </c>
      <c r="M29" s="10">
        <f>L29*9945/1000</f>
        <v>0</v>
      </c>
      <c r="N29" s="10">
        <v>0</v>
      </c>
      <c r="O29" s="10">
        <f>N29*29835/1000</f>
        <v>0</v>
      </c>
      <c r="P29" s="10">
        <v>0</v>
      </c>
      <c r="Q29" s="10">
        <f>P29*2340/1000</f>
        <v>0</v>
      </c>
      <c r="R29" s="10">
        <v>0</v>
      </c>
      <c r="S29" s="10">
        <f>R29*7020/1000</f>
        <v>0</v>
      </c>
      <c r="T29" s="10">
        <v>0</v>
      </c>
      <c r="U29" s="10">
        <f>T29*8288/1000</f>
        <v>0</v>
      </c>
      <c r="V29" s="10">
        <v>0</v>
      </c>
      <c r="W29" s="10">
        <f>V29*2340/1000</f>
        <v>0</v>
      </c>
      <c r="X29" s="10">
        <v>0</v>
      </c>
      <c r="Y29" s="10">
        <f>X29*13464/1000</f>
        <v>0</v>
      </c>
      <c r="Z29" s="10">
        <v>0</v>
      </c>
      <c r="AA29" s="10">
        <f t="shared" si="11"/>
        <v>0</v>
      </c>
      <c r="AB29" s="10">
        <v>0</v>
      </c>
      <c r="AC29" s="10">
        <f>AB29*2640/1000</f>
        <v>0</v>
      </c>
      <c r="AD29" s="10">
        <v>0</v>
      </c>
      <c r="AE29" s="10">
        <f t="shared" si="12"/>
        <v>0</v>
      </c>
      <c r="AF29" s="10">
        <f t="shared" si="13"/>
        <v>0</v>
      </c>
      <c r="AG29" s="10">
        <f t="shared" si="14"/>
        <v>0</v>
      </c>
    </row>
    <row r="30" spans="1:33" s="4" customFormat="1" ht="10.5" x14ac:dyDescent="0.15">
      <c r="A30" s="40" t="s">
        <v>13</v>
      </c>
      <c r="B30" s="41"/>
      <c r="C30" s="13">
        <f t="shared" ref="C30:AE30" si="21">SUM(C11:C29)</f>
        <v>27912</v>
      </c>
      <c r="D30" s="13">
        <f>SUM(D11:D29)</f>
        <v>370</v>
      </c>
      <c r="E30" s="13">
        <f>SUM(E11:E29)</f>
        <v>4981.68</v>
      </c>
      <c r="F30" s="13">
        <f>SUM(F11:F29)</f>
        <v>37</v>
      </c>
      <c r="G30" s="13">
        <f>SUM(G11:G29)</f>
        <v>97.68</v>
      </c>
      <c r="H30" s="13">
        <f>SUM(H11:H29)</f>
        <v>840</v>
      </c>
      <c r="I30" s="13">
        <f t="shared" si="21"/>
        <v>9424.7999999999993</v>
      </c>
      <c r="J30" s="13">
        <f>SUM(J11:J29)</f>
        <v>124</v>
      </c>
      <c r="K30" s="13">
        <f t="shared" si="21"/>
        <v>327.36</v>
      </c>
      <c r="L30" s="13">
        <f>SUM(L11:L29)</f>
        <v>4630</v>
      </c>
      <c r="M30" s="13">
        <f t="shared" si="21"/>
        <v>46045.350000000006</v>
      </c>
      <c r="N30" s="13">
        <f>SUM(N11:N29)</f>
        <v>260</v>
      </c>
      <c r="O30" s="13">
        <f t="shared" si="21"/>
        <v>7757.1</v>
      </c>
      <c r="P30" s="13">
        <f>SUM(P11:P29)</f>
        <v>6519</v>
      </c>
      <c r="Q30" s="13">
        <f t="shared" si="21"/>
        <v>15254.460000000001</v>
      </c>
      <c r="R30" s="13">
        <f>SUM(R11:R29)</f>
        <v>94</v>
      </c>
      <c r="S30" s="13">
        <f t="shared" si="21"/>
        <v>659.88</v>
      </c>
      <c r="T30" s="13">
        <f>SUM(T11:T29)</f>
        <v>4100</v>
      </c>
      <c r="U30" s="13">
        <f t="shared" si="21"/>
        <v>33980.800000000003</v>
      </c>
      <c r="V30" s="13">
        <f>SUM(V11:V29)</f>
        <v>86807.697</v>
      </c>
      <c r="W30" s="13">
        <f t="shared" si="21"/>
        <v>203130.01097999996</v>
      </c>
      <c r="X30" s="13">
        <f>SUM(X11:X29)</f>
        <v>230</v>
      </c>
      <c r="Y30" s="13">
        <f t="shared" si="21"/>
        <v>3096.7200000000003</v>
      </c>
      <c r="Z30" s="13">
        <f>SUM(Z11:Z29)</f>
        <v>120</v>
      </c>
      <c r="AA30" s="13">
        <f>SUM(AA11:AA29)</f>
        <v>954.72</v>
      </c>
      <c r="AB30" s="13">
        <f>SUM(AB11:AB29)</f>
        <v>23</v>
      </c>
      <c r="AC30" s="13">
        <f>SUM(AC11:AC29)</f>
        <v>60.72</v>
      </c>
      <c r="AD30" s="13">
        <f>SUM(AD11:AD29)</f>
        <v>12</v>
      </c>
      <c r="AE30" s="13">
        <f t="shared" si="21"/>
        <v>18.72</v>
      </c>
      <c r="AF30" s="13">
        <f>SUM(AF11:AF29)</f>
        <v>104166.697</v>
      </c>
      <c r="AG30" s="13">
        <f>SUM(AG11:AG29)</f>
        <v>325790.00097999995</v>
      </c>
    </row>
    <row r="32" spans="1:33" x14ac:dyDescent="0.2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</row>
  </sheetData>
  <mergeCells count="39">
    <mergeCell ref="A32:AG32"/>
    <mergeCell ref="T8:U8"/>
    <mergeCell ref="A30:B30"/>
    <mergeCell ref="A4:AG4"/>
    <mergeCell ref="A5:AG5"/>
    <mergeCell ref="A6:C6"/>
    <mergeCell ref="AA6:AG6"/>
    <mergeCell ref="L7:S7"/>
    <mergeCell ref="L9:M9"/>
    <mergeCell ref="D9:E9"/>
    <mergeCell ref="F9:G9"/>
    <mergeCell ref="H8:I8"/>
    <mergeCell ref="H9:I9"/>
    <mergeCell ref="D7:G7"/>
    <mergeCell ref="D8:E8"/>
    <mergeCell ref="F8:G8"/>
    <mergeCell ref="A7:A10"/>
    <mergeCell ref="B7:B10"/>
    <mergeCell ref="C7:C10"/>
    <mergeCell ref="X9:Y9"/>
    <mergeCell ref="N9:O9"/>
    <mergeCell ref="P9:Q9"/>
    <mergeCell ref="R9:S9"/>
    <mergeCell ref="J9:K9"/>
    <mergeCell ref="H7:K7"/>
    <mergeCell ref="L8:O8"/>
    <mergeCell ref="P8:S8"/>
    <mergeCell ref="V8:W8"/>
    <mergeCell ref="T9:U9"/>
    <mergeCell ref="V9:W9"/>
    <mergeCell ref="T7:W7"/>
    <mergeCell ref="J8:K8"/>
    <mergeCell ref="AD9:AE9"/>
    <mergeCell ref="AF7:AG9"/>
    <mergeCell ref="X8:AA8"/>
    <mergeCell ref="AB8:AE8"/>
    <mergeCell ref="X7:AE7"/>
    <mergeCell ref="AB9:AC9"/>
    <mergeCell ref="Z9:AA9"/>
  </mergeCells>
  <pageMargins left="0.19685039370078741" right="0.19685039370078741" top="0.55118110236220474" bottom="0.15748031496062992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selection activeCell="P14" sqref="P14"/>
    </sheetView>
  </sheetViews>
  <sheetFormatPr defaultRowHeight="15" x14ac:dyDescent="0.25"/>
  <cols>
    <col min="15" max="15" width="12.7109375" customWidth="1"/>
    <col min="16" max="16" width="13.7109375" customWidth="1"/>
    <col min="17" max="17" width="12.42578125" customWidth="1"/>
  </cols>
  <sheetData>
    <row r="1" spans="1:17" x14ac:dyDescent="0.25">
      <c r="A1" s="44" t="s">
        <v>49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5"/>
    </row>
    <row r="2" spans="1:17" ht="30" customHeight="1" x14ac:dyDescent="0.25">
      <c r="A2" s="51" t="s">
        <v>50</v>
      </c>
      <c r="B2" s="52"/>
      <c r="C2" s="45" t="s">
        <v>51</v>
      </c>
      <c r="D2" s="47"/>
      <c r="E2" s="45" t="s">
        <v>52</v>
      </c>
      <c r="F2" s="46"/>
      <c r="G2" s="46"/>
      <c r="H2" s="47"/>
      <c r="I2" s="45" t="s">
        <v>60</v>
      </c>
      <c r="J2" s="46"/>
      <c r="K2" s="46"/>
      <c r="L2" s="46"/>
      <c r="M2" s="46"/>
      <c r="N2" s="47"/>
      <c r="O2" s="45" t="s">
        <v>53</v>
      </c>
      <c r="P2" s="47"/>
      <c r="Q2" s="48" t="s">
        <v>59</v>
      </c>
    </row>
    <row r="3" spans="1:17" x14ac:dyDescent="0.25">
      <c r="A3" s="6" t="s">
        <v>54</v>
      </c>
      <c r="B3" s="6"/>
      <c r="C3" s="6" t="s">
        <v>54</v>
      </c>
      <c r="D3" s="6"/>
      <c r="E3" s="6" t="s">
        <v>55</v>
      </c>
      <c r="F3" s="6"/>
      <c r="G3" s="6" t="s">
        <v>56</v>
      </c>
      <c r="H3" s="6"/>
      <c r="I3" s="6" t="s">
        <v>54</v>
      </c>
      <c r="J3" s="6"/>
      <c r="K3" s="6" t="s">
        <v>56</v>
      </c>
      <c r="L3" s="6"/>
      <c r="M3" s="6" t="s">
        <v>57</v>
      </c>
      <c r="N3" s="6"/>
      <c r="O3" s="6" t="s">
        <v>54</v>
      </c>
      <c r="P3" s="6"/>
      <c r="Q3" s="49"/>
    </row>
    <row r="4" spans="1:17" x14ac:dyDescent="0.25">
      <c r="A4" s="6" t="s">
        <v>18</v>
      </c>
      <c r="B4" s="6" t="s">
        <v>25</v>
      </c>
      <c r="C4" s="6" t="s">
        <v>18</v>
      </c>
      <c r="D4" s="6" t="s">
        <v>25</v>
      </c>
      <c r="E4" s="6" t="s">
        <v>18</v>
      </c>
      <c r="F4" s="6" t="s">
        <v>25</v>
      </c>
      <c r="G4" s="6" t="s">
        <v>18</v>
      </c>
      <c r="H4" s="6" t="s">
        <v>25</v>
      </c>
      <c r="I4" s="6" t="s">
        <v>18</v>
      </c>
      <c r="J4" s="6" t="s">
        <v>25</v>
      </c>
      <c r="K4" s="6" t="s">
        <v>18</v>
      </c>
      <c r="L4" s="6" t="s">
        <v>25</v>
      </c>
      <c r="M4" s="6" t="s">
        <v>18</v>
      </c>
      <c r="N4" s="6" t="s">
        <v>25</v>
      </c>
      <c r="O4" s="6" t="s">
        <v>18</v>
      </c>
      <c r="P4" s="6" t="s">
        <v>25</v>
      </c>
      <c r="Q4" s="50"/>
    </row>
    <row r="5" spans="1:17" x14ac:dyDescent="0.25">
      <c r="A5" s="6">
        <v>370</v>
      </c>
      <c r="B5" s="6">
        <v>37</v>
      </c>
      <c r="C5" s="6">
        <v>840</v>
      </c>
      <c r="D5" s="6">
        <v>124</v>
      </c>
      <c r="E5" s="6">
        <v>4630</v>
      </c>
      <c r="F5" s="6">
        <v>6519</v>
      </c>
      <c r="G5" s="6">
        <v>230</v>
      </c>
      <c r="H5" s="6">
        <v>92</v>
      </c>
      <c r="I5" s="6">
        <v>200</v>
      </c>
      <c r="J5" s="6">
        <v>20</v>
      </c>
      <c r="K5" s="6">
        <v>60</v>
      </c>
      <c r="L5" s="6">
        <v>6</v>
      </c>
      <c r="M5" s="6">
        <v>120</v>
      </c>
      <c r="N5" s="6">
        <v>12</v>
      </c>
      <c r="O5" s="6">
        <v>4100</v>
      </c>
      <c r="P5" s="6">
        <v>86794</v>
      </c>
      <c r="Q5" s="6">
        <v>104154</v>
      </c>
    </row>
    <row r="6" spans="1:17" x14ac:dyDescent="0.25">
      <c r="A6" s="45" t="s">
        <v>58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7"/>
      <c r="Q6" s="6"/>
    </row>
    <row r="7" spans="1:17" x14ac:dyDescent="0.25">
      <c r="A7" s="6">
        <v>370</v>
      </c>
      <c r="B7" s="6">
        <v>37</v>
      </c>
      <c r="C7" s="6">
        <v>840</v>
      </c>
      <c r="D7" s="6">
        <v>124</v>
      </c>
      <c r="E7" s="6">
        <v>4630</v>
      </c>
      <c r="F7" s="6">
        <v>6519</v>
      </c>
      <c r="G7" s="6">
        <v>260</v>
      </c>
      <c r="H7" s="6">
        <v>94</v>
      </c>
      <c r="I7" s="6">
        <v>230</v>
      </c>
      <c r="J7" s="6">
        <v>23</v>
      </c>
      <c r="K7" s="6"/>
      <c r="L7" s="6"/>
      <c r="M7" s="6">
        <v>120</v>
      </c>
      <c r="N7" s="6">
        <v>12</v>
      </c>
      <c r="O7" s="6">
        <v>4100</v>
      </c>
      <c r="P7" s="6">
        <v>86807.697</v>
      </c>
      <c r="Q7" s="6">
        <f>SUM(A7:P7)</f>
        <v>104166.697</v>
      </c>
    </row>
  </sheetData>
  <mergeCells count="8">
    <mergeCell ref="A1:P1"/>
    <mergeCell ref="A6:P6"/>
    <mergeCell ref="Q2:Q4"/>
    <mergeCell ref="A2:B2"/>
    <mergeCell ref="C2:D2"/>
    <mergeCell ref="E2:H2"/>
    <mergeCell ref="I2:N2"/>
    <mergeCell ref="O2:P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Архангай ОНАТ-2020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bestcomputers</cp:lastModifiedBy>
  <cp:lastPrinted>2019-12-02T01:28:54Z</cp:lastPrinted>
  <dcterms:created xsi:type="dcterms:W3CDTF">2016-11-16T03:36:54Z</dcterms:created>
  <dcterms:modified xsi:type="dcterms:W3CDTF">2019-12-02T01:29:19Z</dcterms:modified>
</cp:coreProperties>
</file>